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T:\ReefRescue\GROWER FILES 2016-2017\robyn2018\MAPS website info\"/>
    </mc:Choice>
  </mc:AlternateContent>
  <bookViews>
    <workbookView xWindow="-105" yWindow="-105" windowWidth="23250" windowHeight="12570" activeTab="1"/>
  </bookViews>
  <sheets>
    <sheet name="Instructions" sheetId="10" r:id="rId1"/>
    <sheet name="Fert Calculator" sheetId="7" r:id="rId2"/>
    <sheet name="Rates" sheetId="8" state="hidden" r:id="rId3"/>
    <sheet name="Products" sheetId="9" r:id="rId4"/>
  </sheets>
  <externalReferences>
    <externalReference r:id="rId5"/>
    <externalReference r:id="rId6"/>
  </externalReferences>
  <definedNames>
    <definedName name="_xlnm._FilterDatabase" localSheetId="3" hidden="1">Products!$B$1:$F$446</definedName>
    <definedName name="Breakcrop">#REF!</definedName>
    <definedName name="Catchment">#REF!</definedName>
    <definedName name="Class">'[1]GAPS&amp;Actions'!$A$5:$U$364</definedName>
    <definedName name="Crop">#REF!</definedName>
    <definedName name="_xlnm.Print_Area" localSheetId="1">'Fert Calculator'!$A$1:$O$87</definedName>
    <definedName name="Prodlis2">Products!$B$2:$B$447</definedName>
    <definedName name="Prodlist">[2]Products!$A$2:$A$151</definedName>
    <definedName name="Products">#REF!</definedName>
    <definedName name="SoilTest">#REF!</definedName>
    <definedName name="Traffic">#REF!</definedName>
  </definedNames>
  <calcPr calcId="152511"/>
</workbook>
</file>

<file path=xl/calcChain.xml><?xml version="1.0" encoding="utf-8"?>
<calcChain xmlns="http://schemas.openxmlformats.org/spreadsheetml/2006/main">
  <c r="F62" i="7" l="1"/>
  <c r="G62" i="7"/>
  <c r="H62" i="7"/>
  <c r="I62" i="7"/>
  <c r="F67" i="7"/>
  <c r="G67" i="7"/>
  <c r="H67" i="7"/>
  <c r="I67" i="7"/>
  <c r="F72" i="7"/>
  <c r="G72" i="7"/>
  <c r="H72" i="7"/>
  <c r="I72" i="7"/>
  <c r="F77" i="7"/>
  <c r="G77" i="7"/>
  <c r="H77" i="7"/>
  <c r="I77" i="7"/>
  <c r="F82" i="7"/>
  <c r="G82" i="7"/>
  <c r="H82" i="7"/>
  <c r="I82" i="7"/>
  <c r="AB33" i="8" l="1"/>
  <c r="Z33" i="8"/>
  <c r="X33" i="8"/>
  <c r="V33" i="8"/>
  <c r="T33" i="8"/>
  <c r="R33" i="8"/>
  <c r="P33" i="8"/>
  <c r="M33" i="8"/>
  <c r="K33" i="8"/>
  <c r="I33" i="8"/>
  <c r="G33" i="8"/>
  <c r="E33" i="8"/>
  <c r="C33" i="8"/>
  <c r="A33" i="8"/>
  <c r="AB31" i="8"/>
  <c r="Z31" i="8"/>
  <c r="X31" i="8"/>
  <c r="V31" i="8"/>
  <c r="T31" i="8"/>
  <c r="R31" i="8"/>
  <c r="P31" i="8"/>
  <c r="M31" i="8"/>
  <c r="K31" i="8"/>
  <c r="I31" i="8"/>
  <c r="G31" i="8"/>
  <c r="E31" i="8"/>
  <c r="C31" i="8"/>
  <c r="A31" i="8"/>
  <c r="AB29" i="8"/>
  <c r="Z29" i="8"/>
  <c r="X29" i="8"/>
  <c r="V29" i="8"/>
  <c r="T29" i="8"/>
  <c r="R29" i="8"/>
  <c r="P29" i="8"/>
  <c r="M29" i="8"/>
  <c r="K29" i="8"/>
  <c r="I29" i="8"/>
  <c r="G29" i="8"/>
  <c r="E29" i="8"/>
  <c r="C29" i="8"/>
  <c r="A29" i="8"/>
  <c r="AB21" i="8"/>
  <c r="Z21" i="8"/>
  <c r="X21" i="8"/>
  <c r="V21" i="8"/>
  <c r="T21" i="8"/>
  <c r="R21" i="8"/>
  <c r="P21" i="8"/>
  <c r="M21" i="8"/>
  <c r="K21" i="8"/>
  <c r="I21" i="8"/>
  <c r="G21" i="8"/>
  <c r="E21" i="8"/>
  <c r="C21" i="8"/>
  <c r="A21" i="8"/>
  <c r="AB19" i="8"/>
  <c r="Z19" i="8"/>
  <c r="X19" i="8"/>
  <c r="V19" i="8"/>
  <c r="T19" i="8"/>
  <c r="R19" i="8"/>
  <c r="P19" i="8"/>
  <c r="M19" i="8"/>
  <c r="K19" i="8"/>
  <c r="I19" i="8"/>
  <c r="G19" i="8"/>
  <c r="E19" i="8"/>
  <c r="C19" i="8"/>
  <c r="A19" i="8"/>
  <c r="AB17" i="8"/>
  <c r="Z17" i="8"/>
  <c r="X17" i="8"/>
  <c r="V17" i="8"/>
  <c r="T17" i="8"/>
  <c r="R17" i="8"/>
  <c r="P17" i="8"/>
  <c r="M17" i="8"/>
  <c r="K17" i="8"/>
  <c r="I17" i="8"/>
  <c r="G17" i="8"/>
  <c r="E17" i="8"/>
  <c r="C17" i="8"/>
  <c r="A17" i="8"/>
  <c r="I50" i="7"/>
  <c r="H50" i="7"/>
  <c r="G50" i="7"/>
  <c r="F50" i="7"/>
  <c r="I37" i="7"/>
  <c r="H37" i="7"/>
  <c r="G37" i="7"/>
  <c r="F37" i="7"/>
  <c r="I26" i="7"/>
  <c r="H26" i="7"/>
  <c r="G26" i="7"/>
  <c r="F26" i="7"/>
  <c r="I21" i="7"/>
  <c r="H21" i="7"/>
  <c r="G21" i="7"/>
  <c r="F21" i="7"/>
  <c r="I16" i="7"/>
  <c r="H16" i="7"/>
  <c r="G16" i="7"/>
  <c r="F16" i="7"/>
  <c r="I11" i="7"/>
  <c r="H11" i="7"/>
  <c r="G11" i="7"/>
  <c r="F11" i="7"/>
  <c r="I6" i="7"/>
  <c r="H6" i="7"/>
  <c r="G6" i="7"/>
  <c r="F6" i="7"/>
  <c r="E24" i="8" l="1"/>
  <c r="K16" i="7" s="1"/>
  <c r="E36" i="8"/>
  <c r="V36" i="8"/>
  <c r="R24" i="8"/>
  <c r="G24" i="8"/>
  <c r="N21" i="7" s="1"/>
  <c r="X24" i="8"/>
  <c r="V24" i="8"/>
  <c r="G36" i="8"/>
  <c r="X36" i="8"/>
  <c r="P24" i="8"/>
  <c r="C24" i="8"/>
  <c r="L11" i="7" s="1"/>
  <c r="I36" i="8"/>
  <c r="K36" i="8"/>
  <c r="AB36" i="8"/>
  <c r="M36" i="8"/>
  <c r="I24" i="8"/>
  <c r="K26" i="7" s="1"/>
  <c r="Z24" i="8"/>
  <c r="M24" i="8"/>
  <c r="L50" i="7" s="1"/>
  <c r="L55" i="7" s="1"/>
  <c r="P36" i="8"/>
  <c r="K24" i="8"/>
  <c r="J37" i="7" s="1"/>
  <c r="J42" i="7" s="1"/>
  <c r="AB24" i="8"/>
  <c r="A36" i="8"/>
  <c r="R36" i="8"/>
  <c r="T24" i="8"/>
  <c r="Z36" i="8"/>
  <c r="C36" i="8"/>
  <c r="T36" i="8"/>
  <c r="A24" i="8"/>
  <c r="L6" i="7" s="1"/>
  <c r="J82" i="7" l="1"/>
  <c r="N82" i="7"/>
  <c r="K82" i="7"/>
  <c r="L82" i="7"/>
  <c r="M82" i="7"/>
  <c r="L77" i="7"/>
  <c r="M77" i="7"/>
  <c r="J77" i="7"/>
  <c r="N77" i="7"/>
  <c r="K77" i="7"/>
  <c r="L67" i="7"/>
  <c r="M67" i="7"/>
  <c r="J67" i="7"/>
  <c r="N67" i="7"/>
  <c r="K67" i="7"/>
  <c r="J62" i="7"/>
  <c r="N62" i="7"/>
  <c r="K62" i="7"/>
  <c r="L62" i="7"/>
  <c r="M62" i="7"/>
  <c r="J72" i="7"/>
  <c r="N72" i="7"/>
  <c r="K72" i="7"/>
  <c r="L72" i="7"/>
  <c r="M72" i="7"/>
  <c r="N16" i="7"/>
  <c r="M16" i="7"/>
  <c r="J16" i="7"/>
  <c r="L16" i="7"/>
  <c r="J26" i="7"/>
  <c r="N6" i="7"/>
  <c r="M21" i="7"/>
  <c r="M11" i="7"/>
  <c r="K21" i="7"/>
  <c r="J21" i="7"/>
  <c r="N50" i="7"/>
  <c r="D53" i="7" s="1"/>
  <c r="J50" i="7"/>
  <c r="J55" i="7" s="1"/>
  <c r="K37" i="7"/>
  <c r="K42" i="7" s="1"/>
  <c r="K50" i="7"/>
  <c r="K55" i="7" s="1"/>
  <c r="M50" i="7"/>
  <c r="M55" i="7" s="1"/>
  <c r="K11" i="7"/>
  <c r="L37" i="7"/>
  <c r="L42" i="7" s="1"/>
  <c r="J11" i="7"/>
  <c r="L21" i="7"/>
  <c r="M37" i="7"/>
  <c r="M42" i="7" s="1"/>
  <c r="N37" i="7"/>
  <c r="D40" i="7" s="1"/>
  <c r="M26" i="7"/>
  <c r="L26" i="7"/>
  <c r="N26" i="7"/>
  <c r="D30" i="7" s="1"/>
  <c r="N11" i="7"/>
  <c r="J6" i="7"/>
  <c r="K6" i="7"/>
  <c r="M6" i="7"/>
  <c r="D84" i="7" l="1"/>
  <c r="D86" i="7"/>
  <c r="M86" i="7"/>
  <c r="J86" i="7"/>
  <c r="L86" i="7"/>
  <c r="K86" i="7"/>
  <c r="D28" i="7"/>
  <c r="G31" i="7" s="1"/>
  <c r="J30" i="7"/>
  <c r="L30" i="7"/>
  <c r="M30" i="7"/>
  <c r="K30" i="7"/>
  <c r="G87" i="7" l="1"/>
</calcChain>
</file>

<file path=xl/sharedStrings.xml><?xml version="1.0" encoding="utf-8"?>
<sst xmlns="http://schemas.openxmlformats.org/spreadsheetml/2006/main" count="881" uniqueCount="493">
  <si>
    <t>Gypsum</t>
  </si>
  <si>
    <t>Product</t>
  </si>
  <si>
    <t>N</t>
  </si>
  <si>
    <t>P</t>
  </si>
  <si>
    <t>K</t>
  </si>
  <si>
    <t>S</t>
  </si>
  <si>
    <t>None</t>
  </si>
  <si>
    <t>Plant</t>
  </si>
  <si>
    <t>OPTION 3</t>
  </si>
  <si>
    <t>Pre-Planting Mix 1</t>
  </si>
  <si>
    <t>Application rates</t>
  </si>
  <si>
    <t>Granular</t>
  </si>
  <si>
    <t>Liquid</t>
  </si>
  <si>
    <t>Product ratios</t>
  </si>
  <si>
    <t>Nutrient rates (kg/ha)</t>
  </si>
  <si>
    <t>Select  product</t>
  </si>
  <si>
    <t>Kg/ha</t>
  </si>
  <si>
    <t>or</t>
  </si>
  <si>
    <t>Bags/acre</t>
  </si>
  <si>
    <r>
      <t>m</t>
    </r>
    <r>
      <rPr>
        <b/>
        <vertAlign val="superscript"/>
        <sz val="10"/>
        <rFont val="Arial"/>
        <family val="2"/>
      </rPr>
      <t>3</t>
    </r>
    <r>
      <rPr>
        <b/>
        <sz val="10"/>
        <rFont val="Arial"/>
        <family val="2"/>
      </rPr>
      <t>/Ha</t>
    </r>
  </si>
  <si>
    <t>Cost/Ha</t>
  </si>
  <si>
    <t>Pre-Planting Mix 2</t>
  </si>
  <si>
    <t>Planting Mix</t>
  </si>
  <si>
    <t>Select Planting product</t>
  </si>
  <si>
    <t xml:space="preserve">Side-dress application </t>
  </si>
  <si>
    <t>Select side dress product</t>
  </si>
  <si>
    <t>Side-dress application 2</t>
  </si>
  <si>
    <t>Cost/Ha Fallow to planting</t>
  </si>
  <si>
    <t>Total crop application</t>
  </si>
  <si>
    <t>Cost/Ha  Side/ Top Dress</t>
  </si>
  <si>
    <t>TOTAL  COST</t>
  </si>
  <si>
    <t>Ratoon Mix 1</t>
  </si>
  <si>
    <t xml:space="preserve">Granular </t>
  </si>
  <si>
    <t>Mill Products</t>
  </si>
  <si>
    <t>Cost/Ha     Ratoons</t>
  </si>
  <si>
    <t>Ratoon Mix 2</t>
  </si>
  <si>
    <t>FAL</t>
  </si>
  <si>
    <t xml:space="preserve">PrePlant </t>
  </si>
  <si>
    <t>Sidedress 1</t>
  </si>
  <si>
    <t>OPTION 1</t>
  </si>
  <si>
    <t>OPTION 2</t>
  </si>
  <si>
    <t>P&amp;R</t>
  </si>
  <si>
    <t>RAT</t>
  </si>
  <si>
    <t>Pre 1</t>
  </si>
  <si>
    <t>Pre 2</t>
  </si>
  <si>
    <t>Sidedress  2</t>
  </si>
  <si>
    <t>Ratoons 1</t>
  </si>
  <si>
    <t>Ratoons 2</t>
  </si>
  <si>
    <t xml:space="preserve">Sidedress </t>
  </si>
  <si>
    <t>Bags/acre to kg/ha</t>
  </si>
  <si>
    <r>
      <t>m</t>
    </r>
    <r>
      <rPr>
        <vertAlign val="superscript"/>
        <sz val="10"/>
        <rFont val="Arial"/>
        <family val="2"/>
      </rPr>
      <t>3</t>
    </r>
  </si>
  <si>
    <t>Kg/Ha for calculation</t>
  </si>
  <si>
    <t>m3</t>
  </si>
  <si>
    <t>Ash</t>
  </si>
  <si>
    <t>BIODUNDER</t>
  </si>
  <si>
    <t>Cal- Gran 130</t>
  </si>
  <si>
    <t>Cal- Gran 140</t>
  </si>
  <si>
    <t>Cal- Gran 150</t>
  </si>
  <si>
    <t>Cal- Gran 160</t>
  </si>
  <si>
    <t>Cal- Gran 50/50</t>
  </si>
  <si>
    <t>Cal- Gran 50/50 S</t>
  </si>
  <si>
    <t>Cal- Gran Nitra King</t>
  </si>
  <si>
    <t>CK 120</t>
  </si>
  <si>
    <t>CK 120 S</t>
  </si>
  <si>
    <t>CK 135</t>
  </si>
  <si>
    <t>CK 135 S</t>
  </si>
  <si>
    <t>CK 140</t>
  </si>
  <si>
    <t>CK 140 S</t>
  </si>
  <si>
    <t>CK 150 S</t>
  </si>
  <si>
    <t>CK 160</t>
  </si>
  <si>
    <t>CK 160 S</t>
  </si>
  <si>
    <t>CK 180 S</t>
  </si>
  <si>
    <t>CK 200</t>
  </si>
  <si>
    <t>CK 200 S</t>
  </si>
  <si>
    <t>CK 300</t>
  </si>
  <si>
    <t>CK 300 S</t>
  </si>
  <si>
    <t>CK 44</t>
  </si>
  <si>
    <t>CK 44 S</t>
  </si>
  <si>
    <t>CK 50/50</t>
  </si>
  <si>
    <t>CK 50/50 S</t>
  </si>
  <si>
    <t>CK 66</t>
  </si>
  <si>
    <t>CK 66 S</t>
  </si>
  <si>
    <t>CK Starter 15</t>
  </si>
  <si>
    <t>CK55S</t>
  </si>
  <si>
    <t>Cow manure</t>
  </si>
  <si>
    <t>Cowpea (Green manure)</t>
  </si>
  <si>
    <t>Cowpea (Harvested)</t>
  </si>
  <si>
    <t>DAP</t>
  </si>
  <si>
    <t>DAP (S)</t>
  </si>
  <si>
    <t>Econo LOS</t>
  </si>
  <si>
    <t>Econo LOS + P</t>
  </si>
  <si>
    <t>FlowPhos 10 (Liquid)</t>
  </si>
  <si>
    <t>FlowPhos K-Z (Liquid)</t>
  </si>
  <si>
    <t>GF S.Dress 1</t>
  </si>
  <si>
    <t>GF S.Dress 3</t>
  </si>
  <si>
    <t>GRANAM</t>
  </si>
  <si>
    <t>Green 11</t>
  </si>
  <si>
    <t>Green 21</t>
  </si>
  <si>
    <t>Lablab (Green manure)</t>
  </si>
  <si>
    <t>Lablab (Harvested)</t>
  </si>
  <si>
    <t>LIME</t>
  </si>
  <si>
    <t>LiquiForce (plant starter)</t>
  </si>
  <si>
    <t>LOS + P</t>
  </si>
  <si>
    <t>LOS Biodunder</t>
  </si>
  <si>
    <t>LOS Comet 1</t>
  </si>
  <si>
    <t>LOS Comet 3</t>
  </si>
  <si>
    <t>LOS Companion 2</t>
  </si>
  <si>
    <t>LOS CORN 1</t>
  </si>
  <si>
    <t>LOS CORN 2</t>
  </si>
  <si>
    <t>LOS CORN 3</t>
  </si>
  <si>
    <t>LOS HI K Ratooner</t>
  </si>
  <si>
    <t>LOS Liquid 50/50</t>
  </si>
  <si>
    <t>LOS Lo N Planter</t>
  </si>
  <si>
    <t>LOS Lo P Planter</t>
  </si>
  <si>
    <t>LOS Lo P Ratooner</t>
  </si>
  <si>
    <t>LOS Lucerne</t>
  </si>
  <si>
    <t>LOS Mid N</t>
  </si>
  <si>
    <t>LOS MID N+P</t>
  </si>
  <si>
    <t>LOS MKY100</t>
  </si>
  <si>
    <t>LOS MKY110</t>
  </si>
  <si>
    <t>LOS MKY120P</t>
  </si>
  <si>
    <t>LOS MKY130P</t>
  </si>
  <si>
    <t>LOS MKY140P</t>
  </si>
  <si>
    <t>LOS MKY150</t>
  </si>
  <si>
    <t>LOS MKY150P</t>
  </si>
  <si>
    <t>LOS MKY160</t>
  </si>
  <si>
    <t>LOS MKY160P</t>
  </si>
  <si>
    <t>LOS MKY170</t>
  </si>
  <si>
    <t>LOS MKY200P</t>
  </si>
  <si>
    <t>LOS Prosy Mill Ratooner 1</t>
  </si>
  <si>
    <t>LOS Prosy Mill Ratooner 2</t>
  </si>
  <si>
    <t>LOS Prosy Mill Ratooner 3</t>
  </si>
  <si>
    <t>LOS Pumpkin 1</t>
  </si>
  <si>
    <t>LOS Quod Pre-Plant 1</t>
  </si>
  <si>
    <t>LOS SOYSTARTER</t>
  </si>
  <si>
    <t>LOS SPRING 1</t>
  </si>
  <si>
    <t>LOS SPRING 2</t>
  </si>
  <si>
    <t>LOS Springton Blend</t>
  </si>
  <si>
    <t>LOS Standard</t>
  </si>
  <si>
    <t>LOS VILLIS MB</t>
  </si>
  <si>
    <t>MAP</t>
  </si>
  <si>
    <t>Molasses</t>
  </si>
  <si>
    <t>MUD 1st year</t>
  </si>
  <si>
    <t>MUD 2nd year</t>
  </si>
  <si>
    <t>MUD 3rd year</t>
  </si>
  <si>
    <t>MUD/ASH 1st year</t>
  </si>
  <si>
    <t>MUD/ASH 2nd year</t>
  </si>
  <si>
    <t>MUD/ASH 3rd year</t>
  </si>
  <si>
    <t>NITRA-P</t>
  </si>
  <si>
    <t>NITRA-P S</t>
  </si>
  <si>
    <t>Nitrophoska Blue</t>
  </si>
  <si>
    <t>NP PLUS</t>
  </si>
  <si>
    <t>NP PLUS (S)</t>
  </si>
  <si>
    <t>Peanut (Harvested)</t>
  </si>
  <si>
    <t>Prossy Ratooner</t>
  </si>
  <si>
    <t>ReefChoice 100</t>
  </si>
  <si>
    <t>ReefChoice 101</t>
  </si>
  <si>
    <t>ReefChoice 102</t>
  </si>
  <si>
    <t>ReefChoice 103</t>
  </si>
  <si>
    <t>ReefChoice 104</t>
  </si>
  <si>
    <t>ReefChoice 105</t>
  </si>
  <si>
    <t>ReefChoice 106</t>
  </si>
  <si>
    <t>ReefChoice 107</t>
  </si>
  <si>
    <t>ReefChoice 108</t>
  </si>
  <si>
    <t>ReefChoice 109</t>
  </si>
  <si>
    <t>ReefChoice 110</t>
  </si>
  <si>
    <t>ReefChoice 111</t>
  </si>
  <si>
    <t>ReefChoice 112</t>
  </si>
  <si>
    <t>ReefChoice 113</t>
  </si>
  <si>
    <t>ReefChoice 114</t>
  </si>
  <si>
    <t>ReefChoice 115</t>
  </si>
  <si>
    <t>ReefChoice 116</t>
  </si>
  <si>
    <t>ReefChoice 117</t>
  </si>
  <si>
    <t>ReefChoice 118</t>
  </si>
  <si>
    <t>ReefChoice 119</t>
  </si>
  <si>
    <t>ReefChoice 120</t>
  </si>
  <si>
    <t>ReefChoice 121</t>
  </si>
  <si>
    <t>ReefChoice 122</t>
  </si>
  <si>
    <t>ReefChoice 123</t>
  </si>
  <si>
    <t>ReefChoice 124</t>
  </si>
  <si>
    <t>ReefChoice 200</t>
  </si>
  <si>
    <t>ReefChoice 201</t>
  </si>
  <si>
    <t>ReefChoice 202</t>
  </si>
  <si>
    <t>ReefChoice 203</t>
  </si>
  <si>
    <t>ReefChoice 204</t>
  </si>
  <si>
    <t>ReefChoice 205</t>
  </si>
  <si>
    <t>ReefChoice 206</t>
  </si>
  <si>
    <t>ReefChoice 207</t>
  </si>
  <si>
    <t>ReefChoice 208</t>
  </si>
  <si>
    <t>ReefChoice 209</t>
  </si>
  <si>
    <t>ReefChoice 210</t>
  </si>
  <si>
    <t>ReefChoice 211</t>
  </si>
  <si>
    <t>ReefChoice 212</t>
  </si>
  <si>
    <t>ReefChoice 213</t>
  </si>
  <si>
    <t>ReefChoice 214</t>
  </si>
  <si>
    <t>ReefChoice 215</t>
  </si>
  <si>
    <t>ReefChoice 216</t>
  </si>
  <si>
    <t>ReefChoice 217</t>
  </si>
  <si>
    <t>ReefChoice 218</t>
  </si>
  <si>
    <t>ReefChoice 219</t>
  </si>
  <si>
    <t>ReefChoice 220</t>
  </si>
  <si>
    <t>ReefChoice 221</t>
  </si>
  <si>
    <t>ReefChoice 222</t>
  </si>
  <si>
    <t>ReefChoice 223</t>
  </si>
  <si>
    <t>ReefChoice 224</t>
  </si>
  <si>
    <t>ReefChoice 225</t>
  </si>
  <si>
    <t>ReefChoice 226</t>
  </si>
  <si>
    <t>ReefChoice 227</t>
  </si>
  <si>
    <t>ReefChoice 228</t>
  </si>
  <si>
    <t>ReefChoice 229</t>
  </si>
  <si>
    <t>ReefChoice 230</t>
  </si>
  <si>
    <t>ReefChoice 231</t>
  </si>
  <si>
    <t>ReefChoice 232</t>
  </si>
  <si>
    <t>ReefChoice 233</t>
  </si>
  <si>
    <t>ReefChoice 234</t>
  </si>
  <si>
    <t>ReefChoice 235</t>
  </si>
  <si>
    <t>ReefChoice 236</t>
  </si>
  <si>
    <t>ReefChoice 237</t>
  </si>
  <si>
    <t>ReefChoice 238</t>
  </si>
  <si>
    <t>ReefChoice 239</t>
  </si>
  <si>
    <t>ReefChoice 240</t>
  </si>
  <si>
    <t>ReefChoice 241</t>
  </si>
  <si>
    <t>ReefChoice 242</t>
  </si>
  <si>
    <t>ReefChoice 301</t>
  </si>
  <si>
    <t>ReefChoice 302</t>
  </si>
  <si>
    <t>ReefChoice 303</t>
  </si>
  <si>
    <t>ReefChoice 304</t>
  </si>
  <si>
    <t>ReefChoice 305</t>
  </si>
  <si>
    <t>ReefChoice 306</t>
  </si>
  <si>
    <t>ReefChoice 307</t>
  </si>
  <si>
    <t>ReefChoice 308</t>
  </si>
  <si>
    <t>ReefChoice 309</t>
  </si>
  <si>
    <t>ReefChoice 310</t>
  </si>
  <si>
    <t>ReefChoice 311</t>
  </si>
  <si>
    <t>ReefChoice 312</t>
  </si>
  <si>
    <t>ReefChoice 313</t>
  </si>
  <si>
    <t>ReefChoice 314</t>
  </si>
  <si>
    <t>ReefChoice 315</t>
  </si>
  <si>
    <t>ReefChoice 316</t>
  </si>
  <si>
    <t>ReefChoice 317</t>
  </si>
  <si>
    <t>ReefChoice 318</t>
  </si>
  <si>
    <t>ReefChoice 319</t>
  </si>
  <si>
    <t>ReefChoice 320</t>
  </si>
  <si>
    <t>ReefChoice 321</t>
  </si>
  <si>
    <t>ReefChoice 322</t>
  </si>
  <si>
    <t>ReefChoice 323</t>
  </si>
  <si>
    <t>ReefChoice 324</t>
  </si>
  <si>
    <t>ReefChoice 325</t>
  </si>
  <si>
    <t>ReefChoice 326</t>
  </si>
  <si>
    <t>ReefChoice 327</t>
  </si>
  <si>
    <t>ReefChoice 328</t>
  </si>
  <si>
    <t>ReefChoice 329</t>
  </si>
  <si>
    <t>ReefChoice 343</t>
  </si>
  <si>
    <t>ReefChoice 344</t>
  </si>
  <si>
    <t>ReefChoice 345</t>
  </si>
  <si>
    <t>ReefChoice 346</t>
  </si>
  <si>
    <t>ReefChoice 347</t>
  </si>
  <si>
    <t>ReefChoice 348</t>
  </si>
  <si>
    <t>ReefChoice 401</t>
  </si>
  <si>
    <t>ReefChoice 402</t>
  </si>
  <si>
    <t>ReefChoice 403</t>
  </si>
  <si>
    <t>ReefChoice 404</t>
  </si>
  <si>
    <t>ReefChoice 405</t>
  </si>
  <si>
    <t>ReefChoice 406</t>
  </si>
  <si>
    <t>ReefChoice 407</t>
  </si>
  <si>
    <t>ReefChoice 408</t>
  </si>
  <si>
    <t>ReefChoice 409</t>
  </si>
  <si>
    <t>ReefChoice 410</t>
  </si>
  <si>
    <t>ReefChoice 411</t>
  </si>
  <si>
    <t>ReefChoice 412</t>
  </si>
  <si>
    <t>ReefChoice 413</t>
  </si>
  <si>
    <t>ReefChoice 414</t>
  </si>
  <si>
    <t>ReefChoice 415</t>
  </si>
  <si>
    <t>ReefChoice 416</t>
  </si>
  <si>
    <t>ReefChoice 417</t>
  </si>
  <si>
    <t>ReefChoice 418</t>
  </si>
  <si>
    <t>ReefChoice 419</t>
  </si>
  <si>
    <t>ReefChoice 420</t>
  </si>
  <si>
    <t>ReefChoice 421</t>
  </si>
  <si>
    <t>ReefChoice 422</t>
  </si>
  <si>
    <t>ReefChoice 423</t>
  </si>
  <si>
    <t>ReefChoice 424</t>
  </si>
  <si>
    <t>ReefChoice 425</t>
  </si>
  <si>
    <t>ReefChoice 426</t>
  </si>
  <si>
    <t>ReefChoice 427</t>
  </si>
  <si>
    <t>ReefChoice 428</t>
  </si>
  <si>
    <t>ReefChoice 429</t>
  </si>
  <si>
    <t>ReefChoice 500</t>
  </si>
  <si>
    <t>ReefChoice 501</t>
  </si>
  <si>
    <t>ReefChoice 502</t>
  </si>
  <si>
    <t>ReefChoice 503</t>
  </si>
  <si>
    <t>ReefChoice 504</t>
  </si>
  <si>
    <t>ReefChoice 505</t>
  </si>
  <si>
    <t>ReefChoice 506</t>
  </si>
  <si>
    <t>ReefChoice 507</t>
  </si>
  <si>
    <t>ReefChoice 508</t>
  </si>
  <si>
    <t>ReefChoice 509</t>
  </si>
  <si>
    <t>ReefChoice 510</t>
  </si>
  <si>
    <t>ReefChoice 511</t>
  </si>
  <si>
    <t>ReefChoice 512</t>
  </si>
  <si>
    <t>ReefChoice 513</t>
  </si>
  <si>
    <t>ReefChoice 514</t>
  </si>
  <si>
    <t>ReefChoice 515</t>
  </si>
  <si>
    <t>ReefChoice 516</t>
  </si>
  <si>
    <t>ReefChoice 517</t>
  </si>
  <si>
    <t>ReefChoice 518</t>
  </si>
  <si>
    <t>ReefChoice 519</t>
  </si>
  <si>
    <t>ReefChoice 520</t>
  </si>
  <si>
    <t>ReefChoice 521</t>
  </si>
  <si>
    <t>ReefChoice 522</t>
  </si>
  <si>
    <t>ReefChoice 523</t>
  </si>
  <si>
    <t>ReefChoice 524</t>
  </si>
  <si>
    <t>ReefChoice 525</t>
  </si>
  <si>
    <t>ReefChoice 526</t>
  </si>
  <si>
    <t>ReefChoice 527</t>
  </si>
  <si>
    <t>ReefChoice 528</t>
  </si>
  <si>
    <t>ReefChoice 529</t>
  </si>
  <si>
    <t>ReefChoice 530</t>
  </si>
  <si>
    <t>ReefChoice 531</t>
  </si>
  <si>
    <t>ReefChoice 600</t>
  </si>
  <si>
    <t>ReefChoice 601</t>
  </si>
  <si>
    <t>ReefChoice 602</t>
  </si>
  <si>
    <t>ReefChoice 603</t>
  </si>
  <si>
    <t>ReefChoice 604</t>
  </si>
  <si>
    <t>ReefChoice 605</t>
  </si>
  <si>
    <t>ReefChoice 606</t>
  </si>
  <si>
    <t>ReefChoice 607</t>
  </si>
  <si>
    <t>ReefChoice 608</t>
  </si>
  <si>
    <t>ReefChoice 609</t>
  </si>
  <si>
    <t>ReefChoice 610</t>
  </si>
  <si>
    <t>ReefChoice 611</t>
  </si>
  <si>
    <t>ReefChoice 612</t>
  </si>
  <si>
    <t>ReefChoice 613</t>
  </si>
  <si>
    <t>ReefChoice 614</t>
  </si>
  <si>
    <t>ReefChoice 615</t>
  </si>
  <si>
    <t>ReefChoice 616</t>
  </si>
  <si>
    <t>ReefChoice 617</t>
  </si>
  <si>
    <t>ReefChoice 618</t>
  </si>
  <si>
    <t>ReefChoice 619</t>
  </si>
  <si>
    <t>ReefChoice 620</t>
  </si>
  <si>
    <t>ReefChoice 621</t>
  </si>
  <si>
    <t>ReefChoice 622</t>
  </si>
  <si>
    <t>ReefChoice 623</t>
  </si>
  <si>
    <t>ReefChoice 624</t>
  </si>
  <si>
    <t>ReefChoice 625</t>
  </si>
  <si>
    <t>ReefChoice 626</t>
  </si>
  <si>
    <t>ReefChoice 627</t>
  </si>
  <si>
    <t>ReefChoice 628</t>
  </si>
  <si>
    <t>ReefChoice 701</t>
  </si>
  <si>
    <t>ReefChoice 703</t>
  </si>
  <si>
    <t>ReefChoice 711</t>
  </si>
  <si>
    <t>Soybean (Green manure)</t>
  </si>
  <si>
    <t>Soybean (Harvested)</t>
  </si>
  <si>
    <t>STARTER15</t>
  </si>
  <si>
    <t>SULPHATE AMMONIA</t>
  </si>
  <si>
    <t>Superfect (single super)</t>
  </si>
  <si>
    <t>CUSTOM BLEND</t>
  </si>
  <si>
    <t>XXX ANY NEW DATA MUST BE INSERTED ABOVE HERE!!!!</t>
  </si>
  <si>
    <t>none</t>
  </si>
  <si>
    <t>GF Planter 1</t>
  </si>
  <si>
    <t>GF Planter 2</t>
  </si>
  <si>
    <t>GF Planter 3</t>
  </si>
  <si>
    <t>GF Planter 4</t>
  </si>
  <si>
    <t>GF Planter 5</t>
  </si>
  <si>
    <t>GF Planter 2 + 2.7 Zn</t>
  </si>
  <si>
    <t>GF Planter 3 + 3.8 Zn</t>
  </si>
  <si>
    <t>GF Planter 5 + 3.9 Zn</t>
  </si>
  <si>
    <t>GF S Dress 5</t>
  </si>
  <si>
    <t>GF S Dress 6</t>
  </si>
  <si>
    <t>GF S Dress 7</t>
  </si>
  <si>
    <t>GF Devereaux Ratooner</t>
  </si>
  <si>
    <t>GF Dumbleton Ratooner</t>
  </si>
  <si>
    <t>GF Farleigh Ratooner</t>
  </si>
  <si>
    <t>GF Finch Hatton Ratooner</t>
  </si>
  <si>
    <t>GF Homebush ratooner</t>
  </si>
  <si>
    <t>GF Mackay Ratooner</t>
  </si>
  <si>
    <t xml:space="preserve">GF Marian Ratooner </t>
  </si>
  <si>
    <t>GF Septimus Ratooner</t>
  </si>
  <si>
    <t>GF Mia Mia Ratooner</t>
  </si>
  <si>
    <t>GF Mirani Ratooner</t>
  </si>
  <si>
    <t>GF Mt Martin Ratooner</t>
  </si>
  <si>
    <t>GF North Eton Ratooner</t>
  </si>
  <si>
    <t>GF Sarina Ratooner</t>
  </si>
  <si>
    <t>GF Te Kowai Ratooner</t>
  </si>
  <si>
    <t>GF Victoria Plains</t>
  </si>
  <si>
    <t>GF Yakapari Ratooner</t>
  </si>
  <si>
    <t>GF S.Dress 2</t>
  </si>
  <si>
    <t>GF S.Dress 4</t>
  </si>
  <si>
    <t>GF Gargett Ratooner</t>
  </si>
  <si>
    <t>GF Oakenden Ratooner</t>
  </si>
  <si>
    <t>Cal AM</t>
  </si>
  <si>
    <t>UREA granular</t>
  </si>
  <si>
    <t>UREA Prilled</t>
  </si>
  <si>
    <t>Muriate of Potash</t>
  </si>
  <si>
    <t>Sulphate of Potash</t>
  </si>
  <si>
    <t>Urea granular ENTEC 25kg</t>
  </si>
  <si>
    <t>LOS MKY 170P</t>
  </si>
  <si>
    <t>EASY N</t>
  </si>
  <si>
    <t>GF Sidedress DAP</t>
  </si>
  <si>
    <t>NITRA K (S)</t>
  </si>
  <si>
    <t xml:space="preserve">Whitsunday Ratooner </t>
  </si>
  <si>
    <t>Liquid Preplant</t>
  </si>
  <si>
    <t>LOS MKY 80</t>
  </si>
  <si>
    <t>LOS MKY 70</t>
  </si>
  <si>
    <t>LOS MKY 60</t>
  </si>
  <si>
    <t>LOS MKY 180P</t>
  </si>
  <si>
    <t>LOS MKY 190P</t>
  </si>
  <si>
    <t>Vizura Delta 1</t>
  </si>
  <si>
    <t>Vizura Econolos</t>
  </si>
  <si>
    <t>Vizura Hi N</t>
  </si>
  <si>
    <t>Vizura Liquid 50/50</t>
  </si>
  <si>
    <t>Vizura LOS</t>
  </si>
  <si>
    <t>Vizura Mid N</t>
  </si>
  <si>
    <t>Vizura MKY 100</t>
  </si>
  <si>
    <t>Vizura MKY 110</t>
  </si>
  <si>
    <t>Vizura MKY 150</t>
  </si>
  <si>
    <t>Vizura MKY 160</t>
  </si>
  <si>
    <t>Vizura BKN Lo P</t>
  </si>
  <si>
    <t>Vizura BKN 230</t>
  </si>
  <si>
    <t>Vizura BKN 200</t>
  </si>
  <si>
    <t>Vizura Econolos + P</t>
  </si>
  <si>
    <t>Vizura Hi N + P</t>
  </si>
  <si>
    <t>Vizura Lo N Planter</t>
  </si>
  <si>
    <t>Vizura Lo P Planter</t>
  </si>
  <si>
    <t xml:space="preserve">CK 150 </t>
  </si>
  <si>
    <t>CK 220</t>
  </si>
  <si>
    <t>Mackay Planter</t>
  </si>
  <si>
    <t>NITRA K</t>
  </si>
  <si>
    <t>NITRA-KING</t>
  </si>
  <si>
    <t>NITRA-KING S</t>
  </si>
  <si>
    <t>NK Planter</t>
  </si>
  <si>
    <t>Prossy NKS</t>
  </si>
  <si>
    <t>Sarina Ratooner</t>
  </si>
  <si>
    <t>Urea Double S 60/40</t>
  </si>
  <si>
    <t>UREA S (Original) 80/20</t>
  </si>
  <si>
    <t>FlowPhos15 (Liquid)</t>
  </si>
  <si>
    <t>Stoller Clear Start  15KZ+N</t>
  </si>
  <si>
    <t>Stoller Clear Start  22KZ</t>
  </si>
  <si>
    <t>ReefChoice 243</t>
  </si>
  <si>
    <t>ReefChoice 341</t>
  </si>
  <si>
    <t>ReefChoice 342</t>
  </si>
  <si>
    <t>UREA (S)</t>
  </si>
  <si>
    <t>GF Balberra Ratooner</t>
  </si>
  <si>
    <t>Tunza Sugar 121</t>
  </si>
  <si>
    <t>Tunza Sugar 121 (S)</t>
  </si>
  <si>
    <t>Tunza Sugar 136</t>
  </si>
  <si>
    <t>Tunza Sugar 136 (S)</t>
  </si>
  <si>
    <t>Tunza Sugar 141</t>
  </si>
  <si>
    <t>Tunza Sugar  141 (S)</t>
  </si>
  <si>
    <t>Tunza Sugar 151</t>
  </si>
  <si>
    <t>Tunza Sugar 151 (S)</t>
  </si>
  <si>
    <t>Tunza Sugar 161</t>
  </si>
  <si>
    <t>Tunza Sugar 161 (S)</t>
  </si>
  <si>
    <t>Tunza Sugar 181 (S)</t>
  </si>
  <si>
    <t>Tunza Sugar 201</t>
  </si>
  <si>
    <t>Tunza Sugar 201 (S)</t>
  </si>
  <si>
    <t>Crop Pro 23</t>
  </si>
  <si>
    <t>Crop Pro 51</t>
  </si>
  <si>
    <t>Crop Pro 34</t>
  </si>
  <si>
    <t>Crop Pro 34 (S)</t>
  </si>
  <si>
    <t>Crop Pro 56 Zn</t>
  </si>
  <si>
    <t>Tunza Sugar 301</t>
  </si>
  <si>
    <t>Tunza Sugar 301 (S)</t>
  </si>
  <si>
    <t>Crop Pro 45</t>
  </si>
  <si>
    <t>Crop Pro 67</t>
  </si>
  <si>
    <t>Crop Pro 67 (S)</t>
  </si>
  <si>
    <t>Crop Pro 56</t>
  </si>
  <si>
    <t>Tunza Sugar 51/51</t>
  </si>
  <si>
    <t>Tunza Sugar  51/51 (S)</t>
  </si>
  <si>
    <t xml:space="preserve"> Plant Cane </t>
  </si>
  <si>
    <t xml:space="preserve"> Plant Cane</t>
  </si>
  <si>
    <t>Ratoon Cane</t>
  </si>
  <si>
    <t xml:space="preserve"> Ratoon Cane</t>
  </si>
  <si>
    <t>Plant Cane</t>
  </si>
  <si>
    <t>Legume fallow - make an estimate of how much dry matter was in the paddock (tonnes/ha)</t>
  </si>
  <si>
    <t>Fert Calculator</t>
  </si>
  <si>
    <t>Products</t>
  </si>
  <si>
    <t>Worksheet where you choose your products/ amount  of fertiliser to ensure your NPKS requirements are delivered for the crop</t>
  </si>
  <si>
    <t>Has a complete updated list of granular/ liquid fertiliser products. If you have a Custom Blend made up add the %NPKS at the bottom of the list</t>
  </si>
  <si>
    <t>If you want to shop around - get a quote from your supplier, add $/tonne in column G. The Fert Calculator will then calculate the $/ha of selected products</t>
  </si>
  <si>
    <t>$/tonne</t>
  </si>
  <si>
    <t>Options in the 'Products' provide for harvested/ green manure for soybean, lab-lab &amp; cowpea</t>
  </si>
  <si>
    <t>(i.e. poor crop around 0.5- 1 tonne/ha, good crop up to 6-8 tonne/ha)</t>
  </si>
  <si>
    <t>Add in this information to determine how much N was supplied by the legume crop &amp; reduce your fertiliser bill</t>
  </si>
  <si>
    <t>Select your Product (column B)</t>
  </si>
  <si>
    <t>Granular - You can use either kg/ha (Column C) or bags/acre (Column E) - note to convert bags/acre to kg/ha multiply by 123.5</t>
  </si>
  <si>
    <t>Liquids (ie Flowfos/ liquid planters use kg/ha)</t>
  </si>
  <si>
    <t>Dunder Products - use m3/Ha</t>
  </si>
  <si>
    <t>Other Notes</t>
  </si>
  <si>
    <t>Customise the list to your needs - delete products your not likely to use</t>
  </si>
  <si>
    <t>Options are provide for Mud &amp; Mud/Ash Mixes - 1st, 2nd &amp; 3rd year -this provides an estimate of nutrients from the product for the 1st, 2nd &amp; 3rd year after application</t>
  </si>
  <si>
    <t>Mill by-products - if you have had mill mud/ ash add in tonnes supplied on the paddock. Greater than 100 tonnes/ha mill mud must be accounted for (as of June 2019)</t>
  </si>
  <si>
    <t>PLEASE DO NOT SAVE YOUR CHANGES TO THIS WORKSHEET - DOWNLOAD &amp; SAVE TO YOUR COMPUTER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</si>
</sst>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quot;$&quot;#,##0.00"/>
  </numFmts>
  <fonts count="33" x14ac:knownFonts="1">
    <font>
      <sz val="11"/>
      <color theme="1"/>
      <name val="Calibri"/>
      <family val="2"/>
      <scheme val="minor"/>
    </font>
    <font>
      <sz val="16"/>
      <name val="Arial"/>
      <family val="2"/>
    </font>
    <font>
      <b/>
      <sz val="12"/>
      <name val="Arial"/>
      <family val="2"/>
    </font>
    <font>
      <sz val="12"/>
      <name val="Arial"/>
      <family val="2"/>
    </font>
    <font>
      <b/>
      <sz val="20"/>
      <name val="Arial"/>
      <family val="2"/>
    </font>
    <font>
      <sz val="11"/>
      <color theme="1"/>
      <name val="Calibri"/>
      <family val="2"/>
    </font>
    <font>
      <sz val="14"/>
      <name val="Arial"/>
      <family val="2"/>
    </font>
    <font>
      <sz val="10"/>
      <name val="Arial"/>
      <family val="2"/>
    </font>
    <font>
      <sz val="22"/>
      <name val="Arial"/>
      <family val="2"/>
    </font>
    <font>
      <sz val="11"/>
      <name val="Arial"/>
      <family val="2"/>
    </font>
    <font>
      <b/>
      <i/>
      <u/>
      <sz val="20"/>
      <name val="Arial"/>
      <family val="2"/>
    </font>
    <font>
      <b/>
      <sz val="10"/>
      <name val="Arial"/>
      <family val="2"/>
    </font>
    <font>
      <b/>
      <vertAlign val="superscript"/>
      <sz val="10"/>
      <name val="Arial"/>
      <family val="2"/>
    </font>
    <font>
      <sz val="10"/>
      <name val="Arial"/>
      <family val="2"/>
    </font>
    <font>
      <sz val="11"/>
      <color indexed="8"/>
      <name val="Calibri"/>
      <family val="2"/>
    </font>
    <font>
      <b/>
      <i/>
      <sz val="10"/>
      <name val="Arial"/>
      <family val="2"/>
    </font>
    <font>
      <b/>
      <sz val="12"/>
      <color indexed="8"/>
      <name val="Arial"/>
      <family val="2"/>
    </font>
    <font>
      <b/>
      <i/>
      <sz val="11"/>
      <color indexed="8"/>
      <name val="Calibri"/>
      <family val="2"/>
    </font>
    <font>
      <b/>
      <sz val="9"/>
      <name val="Arial"/>
      <family val="2"/>
    </font>
    <font>
      <sz val="9"/>
      <name val="Arial"/>
      <family val="2"/>
    </font>
    <font>
      <sz val="8"/>
      <name val="Arial"/>
      <family val="2"/>
    </font>
    <font>
      <sz val="9"/>
      <color rgb="FF333333"/>
      <name val="Arial"/>
      <family val="2"/>
    </font>
    <font>
      <sz val="10"/>
      <color rgb="FF333333"/>
      <name val="Arial Unicode MS"/>
      <family val="2"/>
    </font>
    <font>
      <vertAlign val="superscript"/>
      <sz val="10"/>
      <name val="Arial"/>
      <family val="2"/>
    </font>
    <font>
      <sz val="10"/>
      <color indexed="12"/>
      <name val="Arial"/>
      <family val="2"/>
    </font>
    <font>
      <sz val="10"/>
      <color indexed="8"/>
      <name val="Arial"/>
      <family val="2"/>
    </font>
    <font>
      <sz val="10"/>
      <color theme="0" tint="-0.249977111117893"/>
      <name val="Arial"/>
      <family val="2"/>
    </font>
    <font>
      <sz val="10"/>
      <color rgb="FFFF0000"/>
      <name val="Arial"/>
      <family val="2"/>
    </font>
    <font>
      <sz val="10"/>
      <color rgb="FF0070C0"/>
      <name val="Arial"/>
      <family val="2"/>
    </font>
    <font>
      <b/>
      <i/>
      <sz val="20"/>
      <name val="Arial"/>
      <family val="2"/>
    </font>
    <font>
      <b/>
      <u/>
      <sz val="11"/>
      <color theme="1"/>
      <name val="Calibri"/>
      <family val="2"/>
      <scheme val="minor"/>
    </font>
    <font>
      <b/>
      <sz val="10"/>
      <color rgb="FF0070C0"/>
      <name val="MS Sans Serif"/>
      <family val="2"/>
    </font>
    <font>
      <sz val="10"/>
      <color rgb="FF0070C0"/>
      <name val="MS Sans Serif"/>
    </font>
  </fonts>
  <fills count="1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11"/>
        <bgColor indexed="64"/>
      </patternFill>
    </fill>
    <fill>
      <patternFill patternType="solid">
        <fgColor indexed="42"/>
        <bgColor indexed="64"/>
      </patternFill>
    </fill>
    <fill>
      <patternFill patternType="solid">
        <fgColor theme="6" tint="0.39997558519241921"/>
        <bgColor indexed="64"/>
      </patternFill>
    </fill>
    <fill>
      <patternFill patternType="solid">
        <fgColor indexed="43"/>
        <bgColor indexed="64"/>
      </patternFill>
    </fill>
    <fill>
      <patternFill patternType="solid">
        <fgColor indexed="11"/>
      </patternFill>
    </fill>
    <fill>
      <patternFill patternType="solid">
        <fgColor indexed="27"/>
      </patternFill>
    </fill>
    <fill>
      <patternFill patternType="solid">
        <fgColor rgb="FFA6ED3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0">
    <xf numFmtId="0" fontId="0" fillId="0" borderId="0"/>
    <xf numFmtId="0" fontId="5" fillId="0" borderId="0"/>
    <xf numFmtId="0" fontId="7" fillId="0" borderId="0"/>
    <xf numFmtId="0" fontId="14" fillId="9" borderId="0" applyNumberFormat="0" applyBorder="0" applyAlignment="0" applyProtection="0"/>
    <xf numFmtId="0" fontId="14" fillId="10" borderId="0" applyNumberFormat="0" applyBorder="0" applyAlignment="0" applyProtection="0"/>
    <xf numFmtId="0" fontId="13" fillId="0" borderId="0"/>
    <xf numFmtId="9" fontId="13" fillId="0" borderId="0" applyFont="0" applyFill="0" applyBorder="0" applyAlignment="0" applyProtection="0"/>
    <xf numFmtId="0" fontId="25" fillId="0" borderId="0"/>
    <xf numFmtId="44" fontId="13" fillId="0" borderId="0" applyFont="0" applyFill="0" applyBorder="0" applyAlignment="0" applyProtection="0"/>
    <xf numFmtId="0" fontId="7" fillId="0" borderId="0"/>
  </cellStyleXfs>
  <cellXfs count="201">
    <xf numFmtId="0" fontId="0" fillId="0" borderId="0" xfId="0"/>
    <xf numFmtId="0" fontId="7" fillId="0" borderId="0" xfId="2"/>
    <xf numFmtId="0" fontId="8" fillId="0" borderId="0" xfId="2" applyFont="1" applyBorder="1"/>
    <xf numFmtId="0" fontId="10" fillId="0" borderId="0" xfId="2" applyFont="1" applyAlignment="1">
      <alignment vertical="top"/>
    </xf>
    <xf numFmtId="0" fontId="10" fillId="0" borderId="0" xfId="2" applyFont="1" applyBorder="1" applyAlignment="1">
      <alignment vertical="top"/>
    </xf>
    <xf numFmtId="0" fontId="7" fillId="0" borderId="0" xfId="2" applyBorder="1"/>
    <xf numFmtId="49" fontId="1" fillId="0" borderId="0" xfId="2" applyNumberFormat="1" applyFont="1" applyBorder="1" applyAlignment="1">
      <alignment horizontal="center" vertical="top"/>
    </xf>
    <xf numFmtId="0" fontId="11" fillId="5" borderId="2" xfId="2" applyFont="1" applyFill="1" applyBorder="1"/>
    <xf numFmtId="0" fontId="7" fillId="5" borderId="2" xfId="2" applyFill="1" applyBorder="1"/>
    <xf numFmtId="0" fontId="7" fillId="5" borderId="3" xfId="2" applyFill="1" applyBorder="1"/>
    <xf numFmtId="0" fontId="7" fillId="5" borderId="26" xfId="2" applyFill="1" applyBorder="1"/>
    <xf numFmtId="0" fontId="7" fillId="5" borderId="15" xfId="2" applyFill="1" applyBorder="1"/>
    <xf numFmtId="0" fontId="7" fillId="5" borderId="16" xfId="2" applyFill="1" applyBorder="1"/>
    <xf numFmtId="0" fontId="7" fillId="6" borderId="5" xfId="2" applyFill="1" applyBorder="1"/>
    <xf numFmtId="0" fontId="11" fillId="6" borderId="16" xfId="2" applyFont="1" applyFill="1" applyBorder="1"/>
    <xf numFmtId="0" fontId="11" fillId="6" borderId="5" xfId="2" applyFont="1" applyFill="1" applyBorder="1"/>
    <xf numFmtId="0" fontId="11" fillId="6" borderId="12" xfId="2" applyFont="1" applyFill="1" applyBorder="1"/>
    <xf numFmtId="0" fontId="11" fillId="6" borderId="0" xfId="2" applyFont="1" applyFill="1" applyBorder="1"/>
    <xf numFmtId="0" fontId="11" fillId="6" borderId="26" xfId="2" applyFont="1" applyFill="1" applyBorder="1" applyAlignment="1">
      <alignment horizontal="center"/>
    </xf>
    <xf numFmtId="0" fontId="11" fillId="6" borderId="2" xfId="2" applyFont="1" applyFill="1" applyBorder="1" applyAlignment="1">
      <alignment horizontal="center"/>
    </xf>
    <xf numFmtId="0" fontId="11" fillId="6" borderId="3" xfId="2" applyFont="1" applyFill="1" applyBorder="1" applyAlignment="1">
      <alignment horizontal="center"/>
    </xf>
    <xf numFmtId="0" fontId="11" fillId="6" borderId="4" xfId="2" applyFont="1" applyFill="1" applyBorder="1" applyAlignment="1">
      <alignment horizontal="center"/>
    </xf>
    <xf numFmtId="0" fontId="11" fillId="7" borderId="4" xfId="2" applyFont="1" applyFill="1" applyBorder="1" applyAlignment="1">
      <alignment horizontal="center"/>
    </xf>
    <xf numFmtId="0" fontId="11" fillId="7" borderId="13" xfId="2" applyFont="1" applyFill="1" applyBorder="1" applyAlignment="1">
      <alignment horizontal="center"/>
    </xf>
    <xf numFmtId="0" fontId="13" fillId="8" borderId="9" xfId="2" applyFont="1" applyFill="1" applyBorder="1"/>
    <xf numFmtId="0" fontId="7" fillId="8" borderId="25" xfId="2" applyFill="1" applyBorder="1" applyAlignment="1">
      <alignment horizontal="center"/>
    </xf>
    <xf numFmtId="0" fontId="7" fillId="6" borderId="6" xfId="2" applyFill="1" applyBorder="1"/>
    <xf numFmtId="0" fontId="7" fillId="8" borderId="6" xfId="2" applyFill="1" applyBorder="1" applyAlignment="1">
      <alignment horizontal="center"/>
    </xf>
    <xf numFmtId="0" fontId="7" fillId="6" borderId="9" xfId="2" applyFill="1" applyBorder="1" applyAlignment="1">
      <alignment horizontal="center"/>
    </xf>
    <xf numFmtId="0" fontId="7" fillId="6" borderId="6" xfId="2" applyFill="1" applyBorder="1" applyAlignment="1">
      <alignment horizontal="center"/>
    </xf>
    <xf numFmtId="0" fontId="7" fillId="6" borderId="11" xfId="2" applyFill="1" applyBorder="1" applyAlignment="1">
      <alignment horizontal="center"/>
    </xf>
    <xf numFmtId="164" fontId="7" fillId="6" borderId="9" xfId="2" applyNumberFormat="1" applyFill="1" applyBorder="1" applyAlignment="1">
      <alignment horizontal="center"/>
    </xf>
    <xf numFmtId="164" fontId="7" fillId="6" borderId="25" xfId="2" applyNumberFormat="1" applyFill="1" applyBorder="1" applyAlignment="1">
      <alignment horizontal="center"/>
    </xf>
    <xf numFmtId="165" fontId="7" fillId="7" borderId="11" xfId="2" applyNumberFormat="1" applyFill="1" applyBorder="1" applyAlignment="1">
      <alignment horizontal="center"/>
    </xf>
    <xf numFmtId="165" fontId="7" fillId="7" borderId="25" xfId="2" applyNumberFormat="1" applyFill="1" applyBorder="1" applyAlignment="1">
      <alignment horizontal="center"/>
    </xf>
    <xf numFmtId="0" fontId="7" fillId="5" borderId="4" xfId="2" applyFill="1" applyBorder="1"/>
    <xf numFmtId="0" fontId="11" fillId="6" borderId="12" xfId="2" applyFont="1" applyFill="1" applyBorder="1" applyAlignment="1">
      <alignment horizontal="center"/>
    </xf>
    <xf numFmtId="0" fontId="11" fillId="6" borderId="5" xfId="2" applyFont="1" applyFill="1" applyBorder="1" applyAlignment="1">
      <alignment horizontal="center"/>
    </xf>
    <xf numFmtId="0" fontId="11" fillId="6" borderId="0" xfId="2" applyFont="1" applyFill="1" applyBorder="1" applyAlignment="1">
      <alignment horizontal="center"/>
    </xf>
    <xf numFmtId="0" fontId="11" fillId="6" borderId="8" xfId="2" applyFont="1" applyFill="1" applyBorder="1" applyAlignment="1">
      <alignment horizontal="center"/>
    </xf>
    <xf numFmtId="0" fontId="7" fillId="8" borderId="11" xfId="2" applyFill="1" applyBorder="1" applyAlignment="1">
      <alignment horizontal="center"/>
    </xf>
    <xf numFmtId="164" fontId="7" fillId="6" borderId="6" xfId="2" applyNumberFormat="1" applyFill="1" applyBorder="1" applyAlignment="1">
      <alignment horizontal="center"/>
    </xf>
    <xf numFmtId="0" fontId="7" fillId="5" borderId="30" xfId="2" applyFill="1" applyBorder="1"/>
    <xf numFmtId="0" fontId="11" fillId="6" borderId="2" xfId="2" applyFont="1" applyFill="1" applyBorder="1" applyAlignment="1">
      <alignment horizontal="right"/>
    </xf>
    <xf numFmtId="0" fontId="11" fillId="6" borderId="3" xfId="2" applyFont="1" applyFill="1" applyBorder="1" applyAlignment="1">
      <alignment horizontal="right"/>
    </xf>
    <xf numFmtId="0" fontId="11" fillId="6" borderId="4" xfId="2" applyFont="1" applyFill="1" applyBorder="1" applyAlignment="1">
      <alignment horizontal="right"/>
    </xf>
    <xf numFmtId="0" fontId="7" fillId="6" borderId="9" xfId="2" applyFill="1" applyBorder="1" applyAlignment="1">
      <alignment horizontal="right"/>
    </xf>
    <xf numFmtId="0" fontId="7" fillId="6" borderId="6" xfId="2" applyFill="1" applyBorder="1" applyAlignment="1">
      <alignment horizontal="right"/>
    </xf>
    <xf numFmtId="0" fontId="7" fillId="6" borderId="11" xfId="2" applyFill="1" applyBorder="1" applyAlignment="1">
      <alignment horizontal="right"/>
    </xf>
    <xf numFmtId="0" fontId="7" fillId="5" borderId="27" xfId="2" applyFill="1" applyBorder="1"/>
    <xf numFmtId="0" fontId="11" fillId="7" borderId="12" xfId="2" applyFont="1" applyFill="1" applyBorder="1" applyAlignment="1">
      <alignment horizontal="left"/>
    </xf>
    <xf numFmtId="0" fontId="11" fillId="0" borderId="0" xfId="2" applyFont="1" applyFill="1" applyBorder="1" applyAlignment="1">
      <alignment horizontal="center"/>
    </xf>
    <xf numFmtId="0" fontId="7" fillId="0" borderId="0" xfId="2" applyFill="1" applyBorder="1"/>
    <xf numFmtId="0" fontId="11" fillId="5" borderId="3" xfId="2" applyFont="1" applyFill="1" applyBorder="1"/>
    <xf numFmtId="0" fontId="11" fillId="5" borderId="27" xfId="2" applyFont="1" applyFill="1" applyBorder="1"/>
    <xf numFmtId="0" fontId="14" fillId="0" borderId="0" xfId="3" applyFill="1" applyBorder="1" applyAlignment="1">
      <alignment horizontal="center"/>
    </xf>
    <xf numFmtId="0" fontId="11" fillId="5" borderId="12" xfId="2" applyFont="1" applyFill="1" applyBorder="1" applyAlignment="1">
      <alignment horizontal="center" vertical="center"/>
    </xf>
    <xf numFmtId="0" fontId="11" fillId="5" borderId="22" xfId="2" applyFont="1" applyFill="1" applyBorder="1" applyAlignment="1">
      <alignment horizontal="center" vertical="center"/>
    </xf>
    <xf numFmtId="0" fontId="15" fillId="0" borderId="0" xfId="2" applyFont="1" applyFill="1" applyBorder="1"/>
    <xf numFmtId="164" fontId="11" fillId="6" borderId="25" xfId="2" applyNumberFormat="1" applyFont="1" applyFill="1" applyBorder="1" applyAlignment="1">
      <alignment horizontal="center"/>
    </xf>
    <xf numFmtId="164" fontId="11" fillId="6" borderId="31" xfId="2" applyNumberFormat="1" applyFont="1" applyFill="1" applyBorder="1" applyAlignment="1">
      <alignment horizontal="center"/>
    </xf>
    <xf numFmtId="0" fontId="11" fillId="0" borderId="0" xfId="2" applyFont="1" applyFill="1" applyBorder="1"/>
    <xf numFmtId="165" fontId="17" fillId="0" borderId="0" xfId="4" applyNumberFormat="1" applyFont="1" applyFill="1" applyBorder="1"/>
    <xf numFmtId="0" fontId="17" fillId="0" borderId="0" xfId="4" applyFont="1" applyFill="1" applyBorder="1"/>
    <xf numFmtId="0" fontId="18" fillId="6" borderId="16" xfId="2" applyFont="1" applyFill="1" applyBorder="1" applyAlignment="1">
      <alignment horizontal="center" wrapText="1"/>
    </xf>
    <xf numFmtId="0" fontId="11" fillId="6" borderId="27" xfId="2" applyFont="1" applyFill="1" applyBorder="1" applyAlignment="1">
      <alignment horizontal="center"/>
    </xf>
    <xf numFmtId="164" fontId="7" fillId="6" borderId="29" xfId="2" applyNumberFormat="1" applyFill="1" applyBorder="1" applyAlignment="1">
      <alignment horizontal="center"/>
    </xf>
    <xf numFmtId="0" fontId="14" fillId="0" borderId="0" xfId="3" applyFill="1" applyBorder="1"/>
    <xf numFmtId="0" fontId="7" fillId="0" borderId="0" xfId="2" applyFill="1" applyBorder="1" applyAlignment="1">
      <alignment horizontal="center"/>
    </xf>
    <xf numFmtId="0" fontId="11" fillId="6" borderId="28" xfId="2" applyFont="1" applyFill="1" applyBorder="1" applyAlignment="1">
      <alignment horizontal="center"/>
    </xf>
    <xf numFmtId="0" fontId="11" fillId="11" borderId="2" xfId="2" applyFont="1" applyFill="1" applyBorder="1"/>
    <xf numFmtId="0" fontId="7" fillId="11" borderId="2" xfId="2" applyFill="1" applyBorder="1"/>
    <xf numFmtId="0" fontId="7" fillId="11" borderId="3" xfId="2" applyFill="1" applyBorder="1"/>
    <xf numFmtId="0" fontId="7" fillId="11" borderId="26" xfId="2" applyFill="1" applyBorder="1"/>
    <xf numFmtId="0" fontId="7" fillId="11" borderId="15" xfId="2" applyFill="1" applyBorder="1"/>
    <xf numFmtId="0" fontId="7" fillId="11" borderId="16" xfId="2" applyFill="1" applyBorder="1"/>
    <xf numFmtId="0" fontId="7" fillId="11" borderId="4" xfId="2" applyFill="1" applyBorder="1"/>
    <xf numFmtId="0" fontId="7" fillId="11" borderId="30" xfId="2" applyFill="1" applyBorder="1"/>
    <xf numFmtId="0" fontId="7" fillId="11" borderId="27" xfId="2" applyFill="1" applyBorder="1"/>
    <xf numFmtId="0" fontId="11" fillId="11" borderId="3" xfId="2" applyFont="1" applyFill="1" applyBorder="1"/>
    <xf numFmtId="0" fontId="11" fillId="11" borderId="27" xfId="2" applyFont="1" applyFill="1" applyBorder="1"/>
    <xf numFmtId="0" fontId="11" fillId="11" borderId="12" xfId="2" applyFont="1" applyFill="1" applyBorder="1" applyAlignment="1">
      <alignment horizontal="center" vertical="center"/>
    </xf>
    <xf numFmtId="0" fontId="11" fillId="11" borderId="22" xfId="2" applyFont="1" applyFill="1" applyBorder="1" applyAlignment="1">
      <alignment horizontal="center" vertical="center"/>
    </xf>
    <xf numFmtId="0" fontId="20" fillId="2" borderId="13" xfId="2" applyFont="1" applyFill="1" applyBorder="1"/>
    <xf numFmtId="0" fontId="13" fillId="0" borderId="13" xfId="2" applyFont="1" applyBorder="1"/>
    <xf numFmtId="0" fontId="20" fillId="0" borderId="19" xfId="2" applyFont="1" applyBorder="1"/>
    <xf numFmtId="0" fontId="7" fillId="0" borderId="17" xfId="2" applyBorder="1" applyAlignment="1">
      <alignment horizontal="center"/>
    </xf>
    <xf numFmtId="0" fontId="7" fillId="0" borderId="0" xfId="2" applyBorder="1" applyAlignment="1">
      <alignment horizontal="center"/>
    </xf>
    <xf numFmtId="0" fontId="7" fillId="0" borderId="0" xfId="2" applyAlignment="1">
      <alignment horizontal="center"/>
    </xf>
    <xf numFmtId="0" fontId="21" fillId="0" borderId="0" xfId="2" applyFont="1" applyAlignment="1">
      <alignment vertical="center"/>
    </xf>
    <xf numFmtId="0" fontId="7" fillId="0" borderId="0" xfId="2" applyAlignment="1">
      <alignment vertical="center"/>
    </xf>
    <xf numFmtId="0" fontId="20" fillId="2" borderId="19" xfId="2" applyFont="1" applyFill="1" applyBorder="1"/>
    <xf numFmtId="0" fontId="7" fillId="0" borderId="19" xfId="2" applyBorder="1" applyAlignment="1">
      <alignment horizontal="center"/>
    </xf>
    <xf numFmtId="0" fontId="22" fillId="0" borderId="0" xfId="2" applyFont="1" applyAlignment="1">
      <alignment vertical="center"/>
    </xf>
    <xf numFmtId="0" fontId="7" fillId="3" borderId="19" xfId="2" applyFill="1" applyBorder="1" applyAlignment="1">
      <alignment horizontal="center"/>
    </xf>
    <xf numFmtId="0" fontId="7" fillId="3" borderId="8" xfId="2" applyFill="1" applyBorder="1"/>
    <xf numFmtId="0" fontId="20" fillId="0" borderId="25" xfId="2" applyFont="1" applyBorder="1"/>
    <xf numFmtId="0" fontId="7" fillId="0" borderId="18" xfId="2" applyBorder="1" applyAlignment="1">
      <alignment horizontal="center"/>
    </xf>
    <xf numFmtId="0" fontId="7" fillId="3" borderId="11" xfId="2" applyFill="1" applyBorder="1"/>
    <xf numFmtId="0" fontId="20" fillId="0" borderId="0" xfId="2" applyFont="1"/>
    <xf numFmtId="0" fontId="13" fillId="0" borderId="0" xfId="2" applyFont="1"/>
    <xf numFmtId="0" fontId="13" fillId="0" borderId="0" xfId="2" applyFont="1" applyFill="1" applyBorder="1"/>
    <xf numFmtId="0" fontId="13" fillId="12" borderId="0" xfId="2" applyFont="1" applyFill="1" applyBorder="1" applyAlignment="1">
      <alignment horizontal="center"/>
    </xf>
    <xf numFmtId="0" fontId="7" fillId="12" borderId="0" xfId="2" applyFill="1" applyBorder="1" applyAlignment="1">
      <alignment horizontal="center"/>
    </xf>
    <xf numFmtId="0" fontId="7" fillId="12" borderId="0" xfId="2" applyFill="1" applyBorder="1"/>
    <xf numFmtId="0" fontId="13" fillId="12" borderId="0" xfId="2" applyFont="1" applyFill="1" applyBorder="1"/>
    <xf numFmtId="0" fontId="22" fillId="0" borderId="0" xfId="2" applyFont="1" applyFill="1" applyAlignment="1">
      <alignment vertical="center"/>
    </xf>
    <xf numFmtId="0" fontId="13" fillId="13" borderId="0" xfId="2" applyFont="1" applyFill="1" applyBorder="1" applyAlignment="1">
      <alignment horizontal="center"/>
    </xf>
    <xf numFmtId="0" fontId="7" fillId="13" borderId="0" xfId="2" applyFill="1" applyBorder="1" applyAlignment="1">
      <alignment horizontal="center"/>
    </xf>
    <xf numFmtId="0" fontId="7" fillId="13" borderId="0" xfId="2" applyFill="1" applyBorder="1"/>
    <xf numFmtId="0" fontId="13" fillId="13" borderId="0" xfId="2" applyFont="1" applyFill="1" applyBorder="1"/>
    <xf numFmtId="0" fontId="7" fillId="0" borderId="0" xfId="2" applyFill="1"/>
    <xf numFmtId="0" fontId="7" fillId="4" borderId="0" xfId="2" applyFill="1" applyBorder="1" applyAlignment="1">
      <alignment horizontal="center"/>
    </xf>
    <xf numFmtId="0" fontId="7" fillId="14" borderId="0" xfId="2" applyFill="1" applyBorder="1" applyAlignment="1">
      <alignment horizontal="center"/>
    </xf>
    <xf numFmtId="0" fontId="7" fillId="15" borderId="0" xfId="2" applyFill="1" applyBorder="1" applyAlignment="1">
      <alignment horizontal="center"/>
    </xf>
    <xf numFmtId="0" fontId="7" fillId="0" borderId="12" xfId="2" applyBorder="1" applyAlignment="1">
      <alignment horizontal="center"/>
    </xf>
    <xf numFmtId="0" fontId="13" fillId="0" borderId="0" xfId="2" applyFont="1" applyBorder="1" applyAlignment="1">
      <alignment horizontal="center"/>
    </xf>
    <xf numFmtId="0" fontId="13" fillId="0" borderId="0" xfId="2" applyFont="1" applyAlignment="1">
      <alignment horizontal="center"/>
    </xf>
    <xf numFmtId="0" fontId="22" fillId="0" borderId="0" xfId="2" applyFont="1"/>
    <xf numFmtId="0" fontId="13" fillId="0" borderId="0" xfId="2" applyFont="1" applyFill="1" applyBorder="1" applyAlignment="1">
      <alignment horizontal="left"/>
    </xf>
    <xf numFmtId="2" fontId="13" fillId="0" borderId="0" xfId="2" applyNumberFormat="1" applyFont="1" applyFill="1" applyBorder="1" applyAlignment="1">
      <alignment horizontal="center"/>
    </xf>
    <xf numFmtId="165" fontId="13" fillId="0" borderId="0" xfId="2" applyNumberFormat="1" applyFont="1" applyBorder="1"/>
    <xf numFmtId="0" fontId="13" fillId="0" borderId="0" xfId="2" applyFont="1" applyBorder="1"/>
    <xf numFmtId="0" fontId="11" fillId="0" borderId="0" xfId="2" applyFont="1" applyBorder="1" applyAlignment="1">
      <alignment horizontal="center"/>
    </xf>
    <xf numFmtId="0" fontId="6" fillId="0" borderId="0" xfId="2" applyFont="1" applyBorder="1"/>
    <xf numFmtId="0" fontId="25" fillId="0" borderId="0" xfId="7" applyFont="1" applyFill="1" applyBorder="1" applyAlignment="1">
      <alignment horizontal="right" wrapText="1"/>
    </xf>
    <xf numFmtId="0" fontId="26" fillId="0" borderId="0" xfId="2" applyFont="1" applyFill="1" applyBorder="1"/>
    <xf numFmtId="0" fontId="24" fillId="0" borderId="14" xfId="5" applyNumberFormat="1" applyFont="1" applyBorder="1" applyAlignment="1" applyProtection="1">
      <alignment horizontal="left" vertical="center"/>
      <protection locked="0"/>
    </xf>
    <xf numFmtId="0" fontId="27" fillId="0" borderId="20" xfId="5" applyNumberFormat="1" applyFont="1" applyBorder="1" applyAlignment="1" applyProtection="1">
      <alignment horizontal="left" vertical="center"/>
      <protection locked="0"/>
    </xf>
    <xf numFmtId="2" fontId="24" fillId="0" borderId="7" xfId="6" applyNumberFormat="1" applyFont="1" applyBorder="1" applyProtection="1">
      <protection locked="0"/>
    </xf>
    <xf numFmtId="165" fontId="13" fillId="0" borderId="7" xfId="2" applyNumberFormat="1" applyFont="1" applyBorder="1"/>
    <xf numFmtId="0" fontId="24" fillId="0" borderId="0" xfId="5" applyNumberFormat="1" applyFont="1" applyBorder="1" applyAlignment="1" applyProtection="1">
      <alignment horizontal="left" vertical="center"/>
      <protection locked="0"/>
    </xf>
    <xf numFmtId="2" fontId="24" fillId="0" borderId="0" xfId="6" applyNumberFormat="1" applyFont="1" applyBorder="1" applyProtection="1">
      <protection locked="0"/>
    </xf>
    <xf numFmtId="165" fontId="7" fillId="0" borderId="0" xfId="2" applyNumberFormat="1" applyBorder="1"/>
    <xf numFmtId="0" fontId="20" fillId="0" borderId="0" xfId="2" applyFont="1" applyFill="1" applyBorder="1" applyAlignment="1">
      <alignment horizontal="left"/>
    </xf>
    <xf numFmtId="2" fontId="13" fillId="0" borderId="0" xfId="2" applyNumberFormat="1" applyFont="1" applyFill="1" applyBorder="1"/>
    <xf numFmtId="0" fontId="7" fillId="0" borderId="0" xfId="2" applyBorder="1" applyAlignment="1">
      <alignment horizontal="left"/>
    </xf>
    <xf numFmtId="2" fontId="7" fillId="0" borderId="0" xfId="2" applyNumberFormat="1" applyBorder="1"/>
    <xf numFmtId="0" fontId="3" fillId="0" borderId="0" xfId="2" applyFont="1" applyFill="1" applyBorder="1" applyAlignment="1">
      <alignment horizontal="left"/>
    </xf>
    <xf numFmtId="0" fontId="29" fillId="0" borderId="0" xfId="2" applyFont="1" applyAlignment="1">
      <alignment vertical="center"/>
    </xf>
    <xf numFmtId="0" fontId="7" fillId="0" borderId="0" xfId="2" applyFont="1" applyAlignment="1">
      <alignment vertical="center"/>
    </xf>
    <xf numFmtId="0" fontId="29" fillId="0" borderId="0" xfId="2" applyFont="1" applyBorder="1" applyAlignment="1">
      <alignment vertical="center"/>
    </xf>
    <xf numFmtId="0" fontId="6" fillId="16" borderId="0" xfId="2" applyFont="1" applyFill="1" applyBorder="1"/>
    <xf numFmtId="0" fontId="30" fillId="0" borderId="0" xfId="0" applyFont="1"/>
    <xf numFmtId="0" fontId="0" fillId="0" borderId="0" xfId="0" applyFont="1"/>
    <xf numFmtId="165" fontId="7" fillId="0" borderId="0" xfId="2" applyNumberFormat="1" applyFont="1" applyBorder="1"/>
    <xf numFmtId="0" fontId="24" fillId="0" borderId="14" xfId="5" applyNumberFormat="1" applyFont="1" applyFill="1" applyBorder="1" applyAlignment="1" applyProtection="1">
      <alignment horizontal="left" vertical="center"/>
      <protection locked="0"/>
    </xf>
    <xf numFmtId="2" fontId="24" fillId="0" borderId="21" xfId="6" applyNumberFormat="1" applyFont="1" applyFill="1" applyBorder="1" applyProtection="1">
      <protection locked="0"/>
    </xf>
    <xf numFmtId="165" fontId="13" fillId="0" borderId="21" xfId="2" applyNumberFormat="1" applyFont="1" applyFill="1" applyBorder="1"/>
    <xf numFmtId="0" fontId="0" fillId="0" borderId="0" xfId="0" applyFill="1"/>
    <xf numFmtId="2" fontId="28" fillId="0" borderId="1" xfId="2" applyNumberFormat="1" applyFont="1" applyFill="1" applyBorder="1"/>
    <xf numFmtId="0" fontId="28" fillId="0" borderId="23" xfId="2" applyFont="1" applyFill="1" applyBorder="1" applyAlignment="1">
      <alignment horizontal="left"/>
    </xf>
    <xf numFmtId="2" fontId="28" fillId="0" borderId="24" xfId="2" applyNumberFormat="1" applyFont="1" applyFill="1" applyBorder="1"/>
    <xf numFmtId="165" fontId="28" fillId="0" borderId="24" xfId="2" applyNumberFormat="1" applyFont="1" applyFill="1" applyBorder="1"/>
    <xf numFmtId="0" fontId="28" fillId="0" borderId="10" xfId="5" applyNumberFormat="1" applyFont="1" applyFill="1" applyBorder="1" applyAlignment="1" applyProtection="1">
      <alignment horizontal="left" vertical="center"/>
      <protection locked="0"/>
    </xf>
    <xf numFmtId="2" fontId="28" fillId="0" borderId="1" xfId="6" applyNumberFormat="1" applyFont="1" applyFill="1" applyBorder="1" applyProtection="1">
      <protection locked="0"/>
    </xf>
    <xf numFmtId="165" fontId="28" fillId="0" borderId="1" xfId="2" applyNumberFormat="1" applyFont="1" applyFill="1" applyBorder="1"/>
    <xf numFmtId="0" fontId="28" fillId="0" borderId="10" xfId="2" applyFont="1" applyFill="1" applyBorder="1" applyAlignment="1">
      <alignment horizontal="left"/>
    </xf>
    <xf numFmtId="0" fontId="28" fillId="0" borderId="1" xfId="5" applyNumberFormat="1" applyFont="1" applyFill="1" applyBorder="1" applyAlignment="1" applyProtection="1">
      <alignment horizontal="left" vertical="center"/>
      <protection locked="0"/>
    </xf>
    <xf numFmtId="0" fontId="28" fillId="0" borderId="1" xfId="9" quotePrefix="1" applyFont="1" applyFill="1" applyBorder="1"/>
    <xf numFmtId="0" fontId="28" fillId="0" borderId="14" xfId="5" applyNumberFormat="1" applyFont="1" applyFill="1" applyBorder="1" applyAlignment="1" applyProtection="1">
      <alignment horizontal="left" vertical="center"/>
      <protection locked="0"/>
    </xf>
    <xf numFmtId="0" fontId="28" fillId="0" borderId="1" xfId="9" quotePrefix="1" applyNumberFormat="1" applyFont="1" applyFill="1" applyBorder="1"/>
    <xf numFmtId="0" fontId="28" fillId="0" borderId="10" xfId="5" applyNumberFormat="1" applyFont="1" applyFill="1" applyBorder="1" applyAlignment="1">
      <alignment horizontal="left" vertical="center"/>
    </xf>
    <xf numFmtId="2" fontId="28" fillId="0" borderId="1" xfId="6" applyNumberFormat="1" applyFont="1" applyFill="1" applyBorder="1"/>
    <xf numFmtId="0" fontId="31" fillId="0" borderId="10" xfId="5" applyNumberFormat="1" applyFont="1" applyFill="1" applyBorder="1" applyAlignment="1" applyProtection="1">
      <alignment horizontal="left" vertical="center"/>
      <protection locked="0"/>
    </xf>
    <xf numFmtId="0" fontId="32" fillId="0" borderId="10" xfId="5" applyNumberFormat="1" applyFont="1" applyFill="1" applyBorder="1" applyAlignment="1" applyProtection="1">
      <alignment horizontal="left" vertical="center"/>
      <protection locked="0"/>
    </xf>
    <xf numFmtId="165" fontId="28" fillId="0" borderId="21" xfId="2" applyNumberFormat="1" applyFont="1" applyFill="1" applyBorder="1"/>
    <xf numFmtId="2" fontId="28" fillId="0" borderId="21" xfId="6" applyNumberFormat="1" applyFont="1" applyFill="1" applyBorder="1" applyProtection="1">
      <protection locked="0"/>
    </xf>
    <xf numFmtId="0" fontId="11" fillId="6" borderId="26" xfId="2" applyFont="1" applyFill="1" applyBorder="1" applyAlignment="1">
      <alignment horizontal="center"/>
    </xf>
    <xf numFmtId="0" fontId="11" fillId="6" borderId="15" xfId="2" applyFont="1" applyFill="1" applyBorder="1" applyAlignment="1">
      <alignment horizontal="center"/>
    </xf>
    <xf numFmtId="0" fontId="11" fillId="6" borderId="16" xfId="2" applyFont="1" applyFill="1" applyBorder="1" applyAlignment="1">
      <alignment horizontal="center"/>
    </xf>
    <xf numFmtId="0" fontId="11" fillId="5" borderId="26" xfId="2" applyFont="1" applyFill="1" applyBorder="1" applyAlignment="1">
      <alignment horizontal="center"/>
    </xf>
    <xf numFmtId="0" fontId="7" fillId="0" borderId="15" xfId="2" applyBorder="1" applyAlignment="1"/>
    <xf numFmtId="0" fontId="7" fillId="0" borderId="16" xfId="2" applyBorder="1" applyAlignment="1"/>
    <xf numFmtId="0" fontId="7" fillId="0" borderId="15" xfId="2" applyBorder="1" applyAlignment="1">
      <alignment horizontal="center"/>
    </xf>
    <xf numFmtId="0" fontId="7" fillId="0" borderId="16" xfId="2" applyBorder="1" applyAlignment="1">
      <alignment horizontal="center"/>
    </xf>
    <xf numFmtId="0" fontId="7" fillId="0" borderId="30" xfId="2" applyBorder="1" applyAlignment="1">
      <alignment horizontal="center"/>
    </xf>
    <xf numFmtId="165" fontId="2" fillId="7" borderId="26" xfId="2" applyNumberFormat="1" applyFont="1" applyFill="1" applyBorder="1" applyAlignment="1">
      <alignment horizontal="center"/>
    </xf>
    <xf numFmtId="0" fontId="7" fillId="7" borderId="16" xfId="2" applyFill="1" applyBorder="1" applyAlignment="1">
      <alignment horizontal="center"/>
    </xf>
    <xf numFmtId="165" fontId="16" fillId="7" borderId="26" xfId="3" applyNumberFormat="1" applyFont="1" applyFill="1" applyBorder="1" applyAlignment="1">
      <alignment horizontal="center"/>
    </xf>
    <xf numFmtId="165" fontId="17" fillId="7" borderId="0" xfId="4" applyNumberFormat="1" applyFont="1" applyFill="1" applyBorder="1" applyAlignment="1">
      <alignment horizontal="right"/>
    </xf>
    <xf numFmtId="0" fontId="7" fillId="7" borderId="0" xfId="2" applyFill="1" applyAlignment="1">
      <alignment horizontal="right"/>
    </xf>
    <xf numFmtId="165" fontId="2" fillId="7" borderId="26" xfId="2" applyNumberFormat="1" applyFont="1" applyFill="1" applyBorder="1" applyAlignment="1"/>
    <xf numFmtId="0" fontId="2" fillId="7" borderId="16" xfId="2" applyFont="1" applyFill="1" applyBorder="1" applyAlignment="1"/>
    <xf numFmtId="0" fontId="18" fillId="6" borderId="26" xfId="2" applyFont="1" applyFill="1" applyBorder="1" applyAlignment="1">
      <alignment horizontal="center" vertical="top"/>
    </xf>
    <xf numFmtId="0" fontId="19" fillId="0" borderId="15" xfId="2" applyFont="1" applyBorder="1" applyAlignment="1">
      <alignment horizontal="center" vertical="top"/>
    </xf>
    <xf numFmtId="0" fontId="19" fillId="0" borderId="16" xfId="2" applyFont="1" applyBorder="1" applyAlignment="1">
      <alignment horizontal="center" vertical="top"/>
    </xf>
    <xf numFmtId="0" fontId="11" fillId="11" borderId="26" xfId="2" applyFont="1" applyFill="1" applyBorder="1" applyAlignment="1">
      <alignment horizontal="center"/>
    </xf>
    <xf numFmtId="49" fontId="29" fillId="0" borderId="0" xfId="2" applyNumberFormat="1" applyFont="1" applyBorder="1" applyAlignment="1">
      <alignment horizontal="center" vertical="center" wrapText="1"/>
    </xf>
    <xf numFmtId="49" fontId="1" fillId="0" borderId="0" xfId="2" applyNumberFormat="1" applyFont="1" applyBorder="1" applyAlignment="1">
      <alignment horizontal="center" vertical="top" wrapText="1"/>
    </xf>
    <xf numFmtId="0" fontId="9" fillId="0" borderId="0" xfId="2" applyFont="1" applyBorder="1" applyAlignment="1">
      <alignment horizontal="left" vertical="center"/>
    </xf>
    <xf numFmtId="0" fontId="4" fillId="0" borderId="0" xfId="2" applyFont="1" applyBorder="1" applyAlignment="1">
      <alignment vertical="center"/>
    </xf>
    <xf numFmtId="0" fontId="4" fillId="0" borderId="0" xfId="2" applyFont="1" applyBorder="1" applyAlignment="1"/>
    <xf numFmtId="165" fontId="2" fillId="7" borderId="16" xfId="2" applyNumberFormat="1" applyFont="1" applyFill="1" applyBorder="1" applyAlignment="1">
      <alignment horizontal="center"/>
    </xf>
    <xf numFmtId="0" fontId="11" fillId="6" borderId="30" xfId="2" applyFont="1" applyFill="1" applyBorder="1" applyAlignment="1">
      <alignment horizontal="center"/>
    </xf>
    <xf numFmtId="0" fontId="11" fillId="11" borderId="15" xfId="2" applyFont="1" applyFill="1" applyBorder="1" applyAlignment="1">
      <alignment horizontal="center"/>
    </xf>
    <xf numFmtId="0" fontId="11" fillId="11" borderId="16" xfId="2" applyFont="1" applyFill="1" applyBorder="1" applyAlignment="1">
      <alignment horizontal="center"/>
    </xf>
    <xf numFmtId="165" fontId="2" fillId="7" borderId="16" xfId="2" applyNumberFormat="1" applyFont="1" applyFill="1" applyBorder="1" applyAlignment="1"/>
    <xf numFmtId="165" fontId="17" fillId="7" borderId="8" xfId="4" applyNumberFormat="1" applyFont="1" applyFill="1" applyBorder="1" applyAlignment="1">
      <alignment horizontal="right"/>
    </xf>
    <xf numFmtId="165" fontId="16" fillId="7" borderId="16" xfId="3" applyNumberFormat="1" applyFont="1" applyFill="1" applyBorder="1" applyAlignment="1">
      <alignment horizontal="center"/>
    </xf>
    <xf numFmtId="0" fontId="10" fillId="0" borderId="0" xfId="2" applyFont="1" applyAlignment="1">
      <alignment vertical="center"/>
    </xf>
  </cellXfs>
  <cellStyles count="10">
    <cellStyle name="20% - Accent5 2" xfId="4"/>
    <cellStyle name="40% - Accent3 2" xfId="3"/>
    <cellStyle name="Currency 2" xfId="8"/>
    <cellStyle name="Normal" xfId="0" builtinId="0"/>
    <cellStyle name="Normal 2" xfId="1"/>
    <cellStyle name="Normal 2 2" xfId="5"/>
    <cellStyle name="Normal 3" xfId="2"/>
    <cellStyle name="Normal_Sheet1" xfId="7"/>
    <cellStyle name="Percent 2" xfId="6"/>
    <cellStyle name="SAPMemberCell" xfId="9"/>
  </cellStyles>
  <dxfs count="0"/>
  <tableStyles count="0" defaultTableStyle="TableStyleMedium2" defaultPivotStyle="PivotStyleLight16"/>
  <colors>
    <mruColors>
      <color rgb="FFB9FDBB"/>
      <color rgb="FFFFFF99"/>
      <color rgb="FFE9F5E3"/>
      <color rgb="FFD7A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ecourse04\groups\ReefRescue\GROWER%20FILES%202014-2015\xDOCUMENTS%20&amp;%20FORMS\RR%20CLASSIFER%202_4_2015%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brary\Documents\REEF%20RESCUE\CLASSIFIER_WORKING_TEST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Answer sheet"/>
      <sheetName val="Old answer sheet"/>
      <sheetName val="calc sheet"/>
      <sheetName val="GAPS&amp;Actions"/>
      <sheetName val="Fert RecomendationsForGAPSSheet"/>
      <sheetName val="Front page"/>
      <sheetName val="Second Page"/>
      <sheetName val="Statements"/>
      <sheetName val="Rates"/>
      <sheetName val="Products"/>
      <sheetName val="Sheet2"/>
      <sheetName val="Sheet1"/>
      <sheetName val="17 Questions"/>
    </sheetNames>
    <sheetDataSet>
      <sheetData sheetId="0"/>
      <sheetData sheetId="1">
        <row r="386">
          <cell r="D386">
            <v>0</v>
          </cell>
        </row>
      </sheetData>
      <sheetData sheetId="2"/>
      <sheetData sheetId="3">
        <row r="5">
          <cell r="A5">
            <v>1</v>
          </cell>
          <cell r="B5">
            <v>0</v>
          </cell>
          <cell r="C5" t="str">
            <v>D</v>
          </cell>
          <cell r="D5">
            <v>0</v>
          </cell>
          <cell r="E5">
            <v>0</v>
          </cell>
          <cell r="F5" t="str">
            <v>Cultivated bare fallow or plough-out and replant</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6">
          <cell r="A6">
            <v>2</v>
          </cell>
          <cell r="B6">
            <v>0</v>
          </cell>
          <cell r="C6" t="str">
            <v>D</v>
          </cell>
          <cell r="D6">
            <v>0</v>
          </cell>
          <cell r="E6">
            <v>0</v>
          </cell>
          <cell r="F6" t="str">
            <v>Fully cultivated plant cane</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A7">
            <v>3</v>
          </cell>
          <cell r="B7">
            <v>0</v>
          </cell>
          <cell r="C7" t="str">
            <v>D</v>
          </cell>
          <cell r="D7">
            <v>0</v>
          </cell>
          <cell r="E7">
            <v>0</v>
          </cell>
          <cell r="F7" t="str">
            <v>Cultivated ratoons</v>
          </cell>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8">
          <cell r="A8">
            <v>4</v>
          </cell>
          <cell r="B8">
            <v>0</v>
          </cell>
          <cell r="C8" t="str">
            <v>D</v>
          </cell>
          <cell r="D8">
            <v>0</v>
          </cell>
          <cell r="E8">
            <v>0</v>
          </cell>
          <cell r="F8" t="str">
            <v>Mental recording system</v>
          </cell>
          <cell r="G8">
            <v>0</v>
          </cell>
          <cell r="H8">
            <v>0</v>
          </cell>
          <cell r="I8">
            <v>0</v>
          </cell>
          <cell r="J8">
            <v>0</v>
          </cell>
          <cell r="K8">
            <v>0</v>
          </cell>
          <cell r="L8">
            <v>0</v>
          </cell>
          <cell r="M8">
            <v>0</v>
          </cell>
          <cell r="N8">
            <v>0</v>
          </cell>
          <cell r="O8">
            <v>0</v>
          </cell>
          <cell r="P8">
            <v>0</v>
          </cell>
          <cell r="Q8">
            <v>0</v>
          </cell>
          <cell r="R8">
            <v>0</v>
          </cell>
          <cell r="S8">
            <v>0</v>
          </cell>
          <cell r="T8">
            <v>0</v>
          </cell>
          <cell r="U8">
            <v>0</v>
          </cell>
        </row>
        <row r="9">
          <cell r="A9">
            <v>5</v>
          </cell>
          <cell r="B9">
            <v>0</v>
          </cell>
          <cell r="C9" t="str">
            <v>D</v>
          </cell>
          <cell r="D9">
            <v>0</v>
          </cell>
          <cell r="E9">
            <v>0</v>
          </cell>
          <cell r="F9" t="str">
            <v>Machinery and equipment does not match crop row spacing</v>
          </cell>
          <cell r="G9">
            <v>0</v>
          </cell>
          <cell r="H9">
            <v>0</v>
          </cell>
          <cell r="I9">
            <v>0</v>
          </cell>
          <cell r="J9">
            <v>0</v>
          </cell>
          <cell r="K9">
            <v>0</v>
          </cell>
          <cell r="L9">
            <v>0</v>
          </cell>
          <cell r="M9">
            <v>0</v>
          </cell>
          <cell r="N9">
            <v>0</v>
          </cell>
          <cell r="O9">
            <v>0</v>
          </cell>
          <cell r="P9">
            <v>0</v>
          </cell>
          <cell r="Q9">
            <v>0</v>
          </cell>
          <cell r="R9">
            <v>0</v>
          </cell>
          <cell r="S9">
            <v>0</v>
          </cell>
          <cell r="T9">
            <v>0</v>
          </cell>
          <cell r="U9">
            <v>0</v>
          </cell>
        </row>
        <row r="10">
          <cell r="D10" t="str">
            <v>Class C</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row>
        <row r="11">
          <cell r="A11">
            <v>6</v>
          </cell>
          <cell r="B11">
            <v>0</v>
          </cell>
          <cell r="C11" t="str">
            <v>C</v>
          </cell>
          <cell r="D11">
            <v>0</v>
          </cell>
          <cell r="E11">
            <v>0</v>
          </cell>
          <cell r="F11" t="str">
            <v>Minimal till bare fallow with chemical weed control</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v>7</v>
          </cell>
          <cell r="B12">
            <v>0</v>
          </cell>
          <cell r="C12" t="str">
            <v>C</v>
          </cell>
          <cell r="D12">
            <v>0</v>
          </cell>
          <cell r="E12">
            <v>0</v>
          </cell>
          <cell r="F12" t="str">
            <v>Reduced cultivation of plant cane with strategic weed control</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8</v>
          </cell>
          <cell r="B13">
            <v>0</v>
          </cell>
          <cell r="C13" t="str">
            <v>C</v>
          </cell>
          <cell r="D13">
            <v>0</v>
          </cell>
          <cell r="E13">
            <v>0</v>
          </cell>
          <cell r="F13" t="str">
            <v>Strategic ripping of wheel tracks in ratoons</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A14">
            <v>9</v>
          </cell>
          <cell r="B14">
            <v>0</v>
          </cell>
          <cell r="C14" t="str">
            <v>C</v>
          </cell>
          <cell r="D14">
            <v>0</v>
          </cell>
          <cell r="E14">
            <v>0</v>
          </cell>
          <cell r="F14" t="str">
            <v>Daily diary</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v>10</v>
          </cell>
          <cell r="B15">
            <v>0</v>
          </cell>
          <cell r="C15" t="str">
            <v>C</v>
          </cell>
          <cell r="D15">
            <v>0</v>
          </cell>
          <cell r="E15">
            <v>0</v>
          </cell>
          <cell r="F15" t="str">
            <v>Rotational crops may be grown</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16">
          <cell r="A16">
            <v>11</v>
          </cell>
          <cell r="B16">
            <v>0</v>
          </cell>
          <cell r="C16" t="str">
            <v>C</v>
          </cell>
          <cell r="D16">
            <v>0</v>
          </cell>
          <cell r="E16">
            <v>0</v>
          </cell>
          <cell r="F16" t="str">
            <v>Broadcast application of ameliorants (ash, lime, gypsum etc.)</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row>
        <row r="17">
          <cell r="D17" t="str">
            <v xml:space="preserve">Class B </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A18">
            <v>12</v>
          </cell>
          <cell r="B18">
            <v>0</v>
          </cell>
          <cell r="C18" t="str">
            <v>B</v>
          </cell>
          <cell r="D18">
            <v>0</v>
          </cell>
          <cell r="E18">
            <v>0</v>
          </cell>
          <cell r="F18" t="str">
            <v>Controlled traffic with row spacing determined by harvester wheel spacing</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row>
        <row r="19">
          <cell r="A19">
            <v>13</v>
          </cell>
          <cell r="B19">
            <v>0</v>
          </cell>
          <cell r="C19" t="str">
            <v>B</v>
          </cell>
          <cell r="D19">
            <v>0</v>
          </cell>
          <cell r="E19">
            <v>0</v>
          </cell>
          <cell r="F19" t="str">
            <v>Initial row establishment formed with Global Positioning System ( GPS ) guidance</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A20">
            <v>14</v>
          </cell>
          <cell r="B20">
            <v>0</v>
          </cell>
          <cell r="C20" t="str">
            <v>B</v>
          </cell>
          <cell r="D20">
            <v>0</v>
          </cell>
          <cell r="E20">
            <v>0</v>
          </cell>
          <cell r="F20" t="str">
            <v>Strategic ripping of wheel tracks in ratoons when necessary</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15</v>
          </cell>
          <cell r="B21">
            <v>0</v>
          </cell>
          <cell r="C21" t="str">
            <v>B</v>
          </cell>
          <cell r="D21">
            <v>0</v>
          </cell>
          <cell r="E21">
            <v>0</v>
          </cell>
          <cell r="F21" t="str">
            <v>Rotational crops grown on all fallow where practicable</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A22">
            <v>16</v>
          </cell>
          <cell r="B22">
            <v>0</v>
          </cell>
          <cell r="C22" t="str">
            <v>B</v>
          </cell>
          <cell r="D22">
            <v>0</v>
          </cell>
          <cell r="E22">
            <v>0</v>
          </cell>
          <cell r="F22" t="str">
            <v>Headlands, drains and waterways managed as filter strips</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A23">
            <v>17</v>
          </cell>
          <cell r="B23">
            <v>0</v>
          </cell>
          <cell r="C23" t="str">
            <v>B</v>
          </cell>
          <cell r="D23">
            <v>0</v>
          </cell>
          <cell r="E23">
            <v>0</v>
          </cell>
          <cell r="F23" t="str">
            <v>Paddock journal record keeping system</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18</v>
          </cell>
          <cell r="B24">
            <v>0</v>
          </cell>
          <cell r="C24" t="str">
            <v>B</v>
          </cell>
          <cell r="D24">
            <v>0</v>
          </cell>
          <cell r="E24">
            <v>0</v>
          </cell>
          <cell r="F24" t="str">
            <v>Strategic or zonal tillage of fallow crops and plant cane, including bed renovation</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row>
        <row r="25">
          <cell r="A25">
            <v>19</v>
          </cell>
          <cell r="B25">
            <v>0</v>
          </cell>
          <cell r="C25" t="str">
            <v>B</v>
          </cell>
          <cell r="D25">
            <v>0</v>
          </cell>
          <cell r="E25">
            <v>0</v>
          </cell>
          <cell r="F25" t="str">
            <v>Site specific application of ameliorants based on soil mapping</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A26">
            <v>20</v>
          </cell>
          <cell r="B26">
            <v>0</v>
          </cell>
          <cell r="C26" t="str">
            <v>B</v>
          </cell>
          <cell r="D26">
            <v>0</v>
          </cell>
          <cell r="E26">
            <v>0</v>
          </cell>
          <cell r="F26" t="str">
            <v>Identify soil types and productivity zones using maps, mill data and other technology</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D27" t="str">
            <v>Class A</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21</v>
          </cell>
          <cell r="B28">
            <v>0</v>
          </cell>
          <cell r="C28" t="str">
            <v>A</v>
          </cell>
          <cell r="D28">
            <v>0</v>
          </cell>
          <cell r="E28">
            <v>0</v>
          </cell>
          <cell r="F28" t="str">
            <v>Controlled traffic using GPS guidance with permanent beds maintained by zonal minimal tillage</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22</v>
          </cell>
          <cell r="B29">
            <v>0</v>
          </cell>
          <cell r="C29" t="str">
            <v>A</v>
          </cell>
          <cell r="D29">
            <v>0</v>
          </cell>
          <cell r="E29">
            <v>0</v>
          </cell>
          <cell r="F29" t="str">
            <v>Site specific application of ameliorants based on soil mapping</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23</v>
          </cell>
          <cell r="B30">
            <v>0</v>
          </cell>
          <cell r="C30" t="str">
            <v>A</v>
          </cell>
          <cell r="D30">
            <v>0</v>
          </cell>
          <cell r="E30">
            <v>0</v>
          </cell>
          <cell r="F30" t="str">
            <v>GPS systems  - harvester</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24</v>
          </cell>
          <cell r="B31">
            <v>0</v>
          </cell>
          <cell r="C31" t="str">
            <v>A</v>
          </cell>
          <cell r="D31">
            <v>0</v>
          </cell>
          <cell r="E31">
            <v>0</v>
          </cell>
          <cell r="F31" t="str">
            <v>Computerised record keeping system</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25</v>
          </cell>
          <cell r="B32">
            <v>0</v>
          </cell>
          <cell r="C32" t="str">
            <v>A</v>
          </cell>
          <cell r="D32">
            <v>0</v>
          </cell>
          <cell r="E32">
            <v>0</v>
          </cell>
          <cell r="F32" t="str">
            <v>GPS systems  - haulouts</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26</v>
          </cell>
          <cell r="B33">
            <v>0</v>
          </cell>
          <cell r="C33" t="str">
            <v>A</v>
          </cell>
          <cell r="D33">
            <v>0</v>
          </cell>
          <cell r="E33">
            <v>0</v>
          </cell>
          <cell r="F33" t="str">
            <v>Strategic or zonal tillage of fallow crops and plant cane, including bed renovation</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27</v>
          </cell>
          <cell r="B34">
            <v>0</v>
          </cell>
          <cell r="C34" t="str">
            <v>A</v>
          </cell>
          <cell r="D34">
            <v>0</v>
          </cell>
          <cell r="E34">
            <v>0</v>
          </cell>
          <cell r="F34" t="str">
            <v>Rotational crops grown on all fallow where practicable</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t="str">
            <v>Action to improve practice avanced by Reef Rescue Project</v>
          </cell>
          <cell r="U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E37">
            <v>0</v>
          </cell>
          <cell r="F37" t="str">
            <v>DISCUSSION</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A38">
            <v>0</v>
          </cell>
          <cell r="E38">
            <v>0</v>
          </cell>
          <cell r="F38" t="str">
            <v>Controlled traffic with GPS restricts compaction from machinery operations to the inter-row providing benefits of improved soil structure and plant root development. Improved soil structure also increases infiltration which reduces off-farm losses of sediment, nutrients and chemicals thus leading to improved water quality.</v>
          </cell>
          <cell r="G38">
            <v>0</v>
          </cell>
          <cell r="H38">
            <v>0</v>
          </cell>
          <cell r="I38">
            <v>0</v>
          </cell>
          <cell r="J38">
            <v>0</v>
          </cell>
          <cell r="K38">
            <v>0</v>
          </cell>
          <cell r="L38">
            <v>0</v>
          </cell>
          <cell r="M38">
            <v>0</v>
          </cell>
          <cell r="N38">
            <v>0</v>
          </cell>
          <cell r="O38">
            <v>0</v>
          </cell>
          <cell r="P38">
            <v>0</v>
          </cell>
          <cell r="Q38">
            <v>0</v>
          </cell>
          <cell r="R38">
            <v>0</v>
          </cell>
          <cell r="S38">
            <v>0</v>
          </cell>
          <cell r="T38">
            <v>0</v>
          </cell>
        </row>
        <row r="39">
          <cell r="A39">
            <v>0</v>
          </cell>
          <cell r="E39">
            <v>0</v>
          </cell>
          <cell r="F39" t="str">
            <v>Most compaction is caused by harvesters and haul-outs as they are the heaviest machines used in the cane industry and in some years the cane has to be cut when the blocks are too wet. Therefore having GPS guidance on the harvester and haul-outs will keep all machinery to the inter-row and minimise compaction of the beds.</v>
          </cell>
          <cell r="G39">
            <v>0</v>
          </cell>
          <cell r="H39">
            <v>0</v>
          </cell>
          <cell r="I39">
            <v>0</v>
          </cell>
          <cell r="J39">
            <v>0</v>
          </cell>
          <cell r="K39">
            <v>0</v>
          </cell>
          <cell r="L39">
            <v>0</v>
          </cell>
          <cell r="M39">
            <v>0</v>
          </cell>
          <cell r="N39">
            <v>0</v>
          </cell>
          <cell r="O39">
            <v>0</v>
          </cell>
          <cell r="P39">
            <v>0</v>
          </cell>
          <cell r="Q39">
            <v>0</v>
          </cell>
          <cell r="R39">
            <v>0</v>
          </cell>
          <cell r="S39">
            <v>0</v>
          </cell>
          <cell r="T39">
            <v>0</v>
          </cell>
        </row>
        <row r="40">
          <cell r="A40">
            <v>0</v>
          </cell>
          <cell r="E40">
            <v>0</v>
          </cell>
          <cell r="F40" t="str">
            <v>Zonal tillage reduces the cultivated area which decreases costs as well as restricting all compaction to the inter-row space which maintains the soil structure in the plant beds.</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v>0</v>
          </cell>
          <cell r="E41">
            <v>0</v>
          </cell>
          <cell r="F41" t="str">
            <v>Reduced tillage leads to better soil health by maintaining soil structure and porosity, which maximises infiltration of rainfall and irrigations.</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A42">
            <v>0</v>
          </cell>
          <cell r="E42">
            <v>0</v>
          </cell>
          <cell r="F42" t="str">
            <v xml:space="preserve">Rotary hoeing, while it produces a fine seedbed, is a very aggressive implement which destroys soil structure and accelerates the breakdown of organic matter. Other options such as wavy disc cultivators are available for seedbed preparation which have significantly less soil disturbance that will help to improve organic matter levels. It also requires less horsepower at a lower cost. </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A43">
            <v>0</v>
          </cell>
          <cell r="E43">
            <v>0</v>
          </cell>
          <cell r="F43" t="str">
            <v>Legume fallow break crops improve the cane over the following cycle by providing organic matter that improves soil structure and soil health by reducing soil diseases and pests that affect sugarcane. The legume stubble also provides significant amounts of nitrogen for the following plant cane as the stubble breaks down. This also reduces the risk of nitrogen losses in runoff or by leaching..</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A44">
            <v>0</v>
          </cell>
          <cell r="E44">
            <v>0</v>
          </cell>
          <cell r="F44" t="str">
            <v>AgDat is now available for growers, and can be used for recording data for all farm management practices.</v>
          </cell>
          <cell r="G44">
            <v>0</v>
          </cell>
          <cell r="H44">
            <v>0</v>
          </cell>
          <cell r="I44">
            <v>0</v>
          </cell>
          <cell r="J44">
            <v>0</v>
          </cell>
          <cell r="K44">
            <v>0</v>
          </cell>
          <cell r="L44">
            <v>0</v>
          </cell>
          <cell r="M44">
            <v>0</v>
          </cell>
          <cell r="N44">
            <v>0</v>
          </cell>
          <cell r="O44">
            <v>0</v>
          </cell>
          <cell r="P44">
            <v>0</v>
          </cell>
          <cell r="Q44">
            <v>0</v>
          </cell>
          <cell r="R44">
            <v>0</v>
          </cell>
          <cell r="S44">
            <v>0</v>
          </cell>
          <cell r="T44">
            <v>0</v>
          </cell>
        </row>
        <row r="45">
          <cell r="D45" t="str">
            <v>NUTRIENT MANAGEMENT</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D46" t="str">
            <v xml:space="preserve">r </v>
          </cell>
          <cell r="E46" t="str">
            <v>Not best practice</v>
          </cell>
          <cell r="G46">
            <v>0</v>
          </cell>
          <cell r="H46">
            <v>0</v>
          </cell>
          <cell r="I46">
            <v>0</v>
          </cell>
          <cell r="J46">
            <v>0</v>
          </cell>
          <cell r="K46">
            <v>0</v>
          </cell>
          <cell r="L46">
            <v>0</v>
          </cell>
          <cell r="M46">
            <v>0</v>
          </cell>
          <cell r="O46">
            <v>0</v>
          </cell>
          <cell r="P46">
            <v>0</v>
          </cell>
          <cell r="Q46">
            <v>0</v>
          </cell>
          <cell r="R46">
            <v>0</v>
          </cell>
          <cell r="S46">
            <v>0</v>
          </cell>
        </row>
        <row r="47">
          <cell r="D47" t="str">
            <v>P</v>
          </cell>
          <cell r="E47" t="str">
            <v>Best Practice</v>
          </cell>
          <cell r="G47">
            <v>0</v>
          </cell>
          <cell r="H47">
            <v>0</v>
          </cell>
          <cell r="I47">
            <v>0</v>
          </cell>
          <cell r="J47">
            <v>0</v>
          </cell>
          <cell r="K47">
            <v>0</v>
          </cell>
          <cell r="L47">
            <v>0</v>
          </cell>
          <cell r="M47">
            <v>0</v>
          </cell>
          <cell r="N47">
            <v>0</v>
          </cell>
          <cell r="O47">
            <v>0</v>
          </cell>
          <cell r="P47">
            <v>0</v>
          </cell>
          <cell r="Q47">
            <v>0</v>
          </cell>
          <cell r="R47">
            <v>0</v>
          </cell>
          <cell r="S47">
            <v>0</v>
          </cell>
          <cell r="T47" t="str">
            <v>Action to improve practice</v>
          </cell>
          <cell r="U47" t="str">
            <v>Year</v>
          </cell>
        </row>
        <row r="48">
          <cell r="D48" t="str">
            <v>Class D</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A49">
            <v>28</v>
          </cell>
          <cell r="B49">
            <v>0</v>
          </cell>
          <cell r="C49" t="str">
            <v>D</v>
          </cell>
          <cell r="D49">
            <v>0</v>
          </cell>
          <cell r="E49">
            <v>0</v>
          </cell>
          <cell r="F49" t="str">
            <v>Blanket rate of fertilizer applied to the whole farm</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row>
        <row r="50">
          <cell r="A50">
            <v>29</v>
          </cell>
          <cell r="B50">
            <v>0</v>
          </cell>
          <cell r="C50" t="str">
            <v>D</v>
          </cell>
          <cell r="D50">
            <v>0</v>
          </cell>
          <cell r="E50">
            <v>0</v>
          </cell>
          <cell r="F50" t="str">
            <v>Rule of thumb or historic rates of fertilizer applied or application outside 6 easy steps recommendation</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A51">
            <v>30</v>
          </cell>
          <cell r="B51">
            <v>0</v>
          </cell>
          <cell r="C51" t="str">
            <v>D</v>
          </cell>
          <cell r="D51">
            <v>0</v>
          </cell>
          <cell r="E51">
            <v>0</v>
          </cell>
          <cell r="F51" t="str">
            <v>Mental recording system</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row>
        <row r="52">
          <cell r="A52">
            <v>31</v>
          </cell>
          <cell r="B52">
            <v>0</v>
          </cell>
          <cell r="C52" t="str">
            <v>D</v>
          </cell>
          <cell r="D52">
            <v>0</v>
          </cell>
          <cell r="E52">
            <v>0</v>
          </cell>
          <cell r="F52" t="str">
            <v>Surface application</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row>
        <row r="53">
          <cell r="A53">
            <v>32</v>
          </cell>
          <cell r="B53">
            <v>0</v>
          </cell>
          <cell r="C53" t="str">
            <v>D</v>
          </cell>
          <cell r="D53">
            <v>0</v>
          </cell>
          <cell r="E53">
            <v>0</v>
          </cell>
          <cell r="F53" t="str">
            <v>No accounting for mill by-products or other nutrients sources such as legumes</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D54" t="str">
            <v>Class C</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row r="55">
          <cell r="A55">
            <v>33</v>
          </cell>
          <cell r="B55">
            <v>0</v>
          </cell>
          <cell r="C55" t="str">
            <v>C</v>
          </cell>
          <cell r="D55">
            <v>0</v>
          </cell>
          <cell r="E55">
            <v>0</v>
          </cell>
          <cell r="F55" t="str">
            <v>Sample representative soil types prior to planting</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row>
        <row r="56">
          <cell r="A56">
            <v>34</v>
          </cell>
          <cell r="B56">
            <v>0</v>
          </cell>
          <cell r="C56" t="str">
            <v>C</v>
          </cell>
          <cell r="D56">
            <v>0</v>
          </cell>
          <cell r="E56">
            <v>0</v>
          </cell>
          <cell r="F56" t="str">
            <v>One or two rates for whole farm or separate plant and ratoon application rates</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A57">
            <v>35</v>
          </cell>
          <cell r="B57">
            <v>0</v>
          </cell>
          <cell r="C57" t="str">
            <v>C</v>
          </cell>
          <cell r="D57">
            <v>0</v>
          </cell>
          <cell r="E57">
            <v>0</v>
          </cell>
          <cell r="F57" t="str">
            <v>If surface applied, irrigated/cultivated into soil where possible</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row>
        <row r="58">
          <cell r="A58">
            <v>36</v>
          </cell>
          <cell r="B58">
            <v>0</v>
          </cell>
          <cell r="C58" t="str">
            <v>C</v>
          </cell>
          <cell r="D58">
            <v>0</v>
          </cell>
          <cell r="E58">
            <v>0</v>
          </cell>
          <cell r="F58" t="str">
            <v>Application rates based on soil test analysis and current industry recommendations</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row>
        <row r="59">
          <cell r="A59">
            <v>37</v>
          </cell>
          <cell r="B59">
            <v>0</v>
          </cell>
          <cell r="C59" t="str">
            <v>C</v>
          </cell>
          <cell r="D59">
            <v>0</v>
          </cell>
          <cell r="E59">
            <v>0</v>
          </cell>
          <cell r="F59" t="str">
            <v>Basic records kept in a Diary</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row>
        <row r="60">
          <cell r="A60">
            <v>38</v>
          </cell>
          <cell r="B60">
            <v>0</v>
          </cell>
          <cell r="C60" t="str">
            <v>C</v>
          </cell>
          <cell r="D60">
            <v>0</v>
          </cell>
          <cell r="E60">
            <v>0</v>
          </cell>
          <cell r="F60" t="str">
            <v>Not enough irrigation resources to water fertiliser in - within 1 week</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row>
        <row r="61">
          <cell r="A61">
            <v>39</v>
          </cell>
          <cell r="B61">
            <v>0</v>
          </cell>
          <cell r="C61" t="str">
            <v>C</v>
          </cell>
          <cell r="D61">
            <v>0</v>
          </cell>
          <cell r="E61">
            <v>0</v>
          </cell>
          <cell r="F61" t="str">
            <v>Mill by-products and other nutrients sources such as legumes only accounted for as required</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D62" t="str">
            <v>Class B</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row>
        <row r="63">
          <cell r="A63">
            <v>40</v>
          </cell>
          <cell r="B63">
            <v>0</v>
          </cell>
          <cell r="C63" t="str">
            <v>B</v>
          </cell>
          <cell r="D63">
            <v>0</v>
          </cell>
          <cell r="E63">
            <v>0</v>
          </cell>
          <cell r="F63" t="str">
            <v>Geo-referenced soil test of fallow blocks each year</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A64">
            <v>41</v>
          </cell>
          <cell r="B64">
            <v>0</v>
          </cell>
          <cell r="C64" t="str">
            <v>B</v>
          </cell>
          <cell r="D64">
            <v>0</v>
          </cell>
          <cell r="E64">
            <v>0</v>
          </cell>
          <cell r="F64" t="str">
            <v>Variable rates between blocks (not just different plant &amp; ratoon programs)</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row>
        <row r="65">
          <cell r="A65">
            <v>42</v>
          </cell>
          <cell r="B65">
            <v>0</v>
          </cell>
          <cell r="C65" t="str">
            <v>B</v>
          </cell>
          <cell r="D65">
            <v>0</v>
          </cell>
          <cell r="E65">
            <v>0</v>
          </cell>
          <cell r="F65" t="str">
            <v xml:space="preserve">Subsurface fertiliser applications or surface applications watered in </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A66">
            <v>43</v>
          </cell>
          <cell r="B66">
            <v>0</v>
          </cell>
          <cell r="C66" t="str">
            <v>B</v>
          </cell>
          <cell r="D66">
            <v>0</v>
          </cell>
          <cell r="E66">
            <v>0</v>
          </cell>
          <cell r="F66" t="str">
            <v>Recommendation based on 6 easy steps obtained from professional</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row>
        <row r="67">
          <cell r="A67">
            <v>44</v>
          </cell>
          <cell r="B67">
            <v>0</v>
          </cell>
          <cell r="C67" t="str">
            <v>B</v>
          </cell>
          <cell r="D67">
            <v>0</v>
          </cell>
          <cell r="E67">
            <v>0</v>
          </cell>
          <cell r="F67" t="str">
            <v>Paddock journal and /or electronic record keeping</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A68">
            <v>45</v>
          </cell>
          <cell r="B68">
            <v>0</v>
          </cell>
          <cell r="C68" t="str">
            <v>B</v>
          </cell>
          <cell r="D68">
            <v>0</v>
          </cell>
          <cell r="E68">
            <v>0</v>
          </cell>
          <cell r="F68" t="str">
            <v>Application rates take into account mill by-products and fallow history (e.g. legumes)</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row>
        <row r="69">
          <cell r="A69">
            <v>46</v>
          </cell>
          <cell r="B69">
            <v>0</v>
          </cell>
          <cell r="C69" t="str">
            <v>B</v>
          </cell>
          <cell r="D69">
            <v>0</v>
          </cell>
          <cell r="E69">
            <v>0</v>
          </cell>
          <cell r="F69" t="str">
            <v>Application of mill by-products should not exceed crop cycle nutrient requirement</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row>
        <row r="70">
          <cell r="A70">
            <v>47</v>
          </cell>
          <cell r="B70">
            <v>0</v>
          </cell>
          <cell r="C70" t="str">
            <v>B</v>
          </cell>
          <cell r="D70">
            <v>0</v>
          </cell>
          <cell r="E70">
            <v>0</v>
          </cell>
          <cell r="F70" t="str">
            <v>Applications timed in respect to crop stage, irrigation &amp; rainfall</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row>
        <row r="71">
          <cell r="D71" t="str">
            <v>Class 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A72">
            <v>48</v>
          </cell>
          <cell r="B72">
            <v>0</v>
          </cell>
          <cell r="C72" t="str">
            <v>A</v>
          </cell>
          <cell r="D72">
            <v>0</v>
          </cell>
          <cell r="E72">
            <v>0</v>
          </cell>
          <cell r="F72" t="str">
            <v>Specialist soil testing</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A73">
            <v>49</v>
          </cell>
          <cell r="B73">
            <v>0</v>
          </cell>
          <cell r="C73" t="str">
            <v>A</v>
          </cell>
          <cell r="D73">
            <v>0</v>
          </cell>
          <cell r="E73">
            <v>0</v>
          </cell>
          <cell r="F73" t="str">
            <v>Variable rates within blocks, based on yield potential.</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4">
          <cell r="A74">
            <v>50</v>
          </cell>
          <cell r="B74">
            <v>0</v>
          </cell>
          <cell r="C74" t="str">
            <v>A</v>
          </cell>
          <cell r="D74">
            <v>0</v>
          </cell>
          <cell r="E74">
            <v>0</v>
          </cell>
          <cell r="F74" t="str">
            <v>Subsurface applied with variable rate applicator</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row>
        <row r="75">
          <cell r="A75">
            <v>51</v>
          </cell>
          <cell r="B75">
            <v>0</v>
          </cell>
          <cell r="C75" t="str">
            <v>A</v>
          </cell>
          <cell r="D75">
            <v>0</v>
          </cell>
          <cell r="E75">
            <v>0</v>
          </cell>
          <cell r="F75" t="str">
            <v>Specialist interpretation of soil / leaf analysis results on problem areas</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row>
        <row r="76">
          <cell r="A76">
            <v>52</v>
          </cell>
          <cell r="B76">
            <v>0</v>
          </cell>
          <cell r="C76" t="str">
            <v>A</v>
          </cell>
          <cell r="D76">
            <v>0</v>
          </cell>
          <cell r="E76">
            <v>0</v>
          </cell>
          <cell r="F76" t="str">
            <v>Applications timed in respect to crop stage, irrigation &amp; rainfall</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row>
        <row r="77">
          <cell r="A77">
            <v>53</v>
          </cell>
          <cell r="B77">
            <v>0</v>
          </cell>
          <cell r="C77" t="str">
            <v>A</v>
          </cell>
          <cell r="D77">
            <v>0</v>
          </cell>
          <cell r="E77">
            <v>0</v>
          </cell>
          <cell r="F77" t="str">
            <v>Computerised records</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t="str">
            <v>Action to improve practice advanced by Reef Rescue Project</v>
          </cell>
          <cell r="U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0</v>
          </cell>
          <cell r="F81" t="str">
            <v>DISCUSSION</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row>
        <row r="82">
          <cell r="D82">
            <v>0</v>
          </cell>
          <cell r="E82">
            <v>0</v>
          </cell>
          <cell r="F82" t="str">
            <v>Your current fertiliser program is shown below. As this has been determined from a soil testing program on a by soil basis, and rates calculated by the 6 Easy Steps methodology, it has given you the optimal amounts of fertilisers for your plant and ratoon cane as well as complying with the Reef Protection legislation.</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v>0</v>
          </cell>
          <cell r="E83">
            <v>0</v>
          </cell>
          <cell r="F83" t="str">
            <v>Subsurface fertiliser applications reduce the risk of losses in runoff and through volatilisation, as well as ensuring the maximum amount of fertiliser is available to the plant.</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D84">
            <v>0</v>
          </cell>
          <cell r="E84">
            <v>0</v>
          </cell>
          <cell r="F84" t="str">
            <v>Variable rate technology is available to vary fertiliser rates within blocks, but is reliant on using GPS technology and detailed soil mapping. However these practices are costly and the economics of this system need to be investigated before implementing any of these strategies.</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row>
        <row r="85">
          <cell r="D85">
            <v>0</v>
          </cell>
          <cell r="E85">
            <v>0</v>
          </cell>
          <cell r="F85" t="str">
            <v>AgDat will soon be available for growers through the Mackay Sugar web site and can be used for recording data for all farm management practices, either manually or automatically through an AgDat remote unit that is installed in the tractor</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row>
        <row r="87">
          <cell r="D87">
            <v>0</v>
          </cell>
          <cell r="E87">
            <v>0</v>
          </cell>
          <cell r="F87" t="str">
            <v xml:space="preserve">Nutrition Program - </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row>
        <row r="88">
          <cell r="D88">
            <v>0</v>
          </cell>
          <cell r="E88">
            <v>0</v>
          </cell>
          <cell r="F88" t="str">
            <v>Plant cane and Plough Out and Replant cane blocks</v>
          </cell>
          <cell r="G88">
            <v>0</v>
          </cell>
          <cell r="H88">
            <v>0</v>
          </cell>
          <cell r="I88">
            <v>0</v>
          </cell>
          <cell r="J88">
            <v>0</v>
          </cell>
          <cell r="K88">
            <v>0</v>
          </cell>
          <cell r="L88">
            <v>0</v>
          </cell>
          <cell r="M88">
            <v>0</v>
          </cell>
          <cell r="N88">
            <v>0</v>
          </cell>
          <cell r="O88">
            <v>0</v>
          </cell>
          <cell r="P88">
            <v>0</v>
          </cell>
          <cell r="Q88">
            <v>0</v>
          </cell>
          <cell r="R88">
            <v>0</v>
          </cell>
          <cell r="S88">
            <v>0</v>
          </cell>
          <cell r="T88" t="str">
            <v>COMMENTS  ABOUT CURRENT PRACTICES</v>
          </cell>
          <cell r="U88">
            <v>0</v>
          </cell>
        </row>
        <row r="89">
          <cell r="D89">
            <v>0</v>
          </cell>
          <cell r="E89">
            <v>0</v>
          </cell>
          <cell r="F89" t="str">
            <v>Pre-Planting Mix 1</v>
          </cell>
          <cell r="G89" t="str">
            <v>Application rates</v>
          </cell>
          <cell r="H89">
            <v>0</v>
          </cell>
          <cell r="I89">
            <v>0</v>
          </cell>
          <cell r="J89">
            <v>0</v>
          </cell>
          <cell r="K89">
            <v>0</v>
          </cell>
          <cell r="L89">
            <v>0</v>
          </cell>
          <cell r="M89">
            <v>0</v>
          </cell>
          <cell r="N89">
            <v>0</v>
          </cell>
          <cell r="O89">
            <v>0</v>
          </cell>
          <cell r="P89">
            <v>0</v>
          </cell>
          <cell r="Q89">
            <v>0</v>
          </cell>
          <cell r="R89">
            <v>0</v>
          </cell>
          <cell r="S89">
            <v>0</v>
          </cell>
          <cell r="T89">
            <v>0</v>
          </cell>
          <cell r="U89">
            <v>0</v>
          </cell>
        </row>
        <row r="90">
          <cell r="D90">
            <v>0</v>
          </cell>
          <cell r="E90">
            <v>0</v>
          </cell>
          <cell r="F90" t="str">
            <v>(Fallow)</v>
          </cell>
          <cell r="G90" t="str">
            <v>Granular / Bio</v>
          </cell>
          <cell r="H90">
            <v>0</v>
          </cell>
          <cell r="I90">
            <v>0</v>
          </cell>
          <cell r="J90" t="str">
            <v>Mill Products</v>
          </cell>
          <cell r="K90" t="str">
            <v>Product ratios</v>
          </cell>
          <cell r="L90">
            <v>0</v>
          </cell>
          <cell r="M90">
            <v>0</v>
          </cell>
          <cell r="N90">
            <v>0</v>
          </cell>
          <cell r="O90" t="str">
            <v>Nutrient rates (kg/ha)</v>
          </cell>
          <cell r="P90">
            <v>0</v>
          </cell>
          <cell r="Q90">
            <v>0</v>
          </cell>
          <cell r="R90">
            <v>0</v>
          </cell>
          <cell r="S90">
            <v>0</v>
          </cell>
          <cell r="T90">
            <v>0</v>
          </cell>
          <cell r="U90">
            <v>0</v>
          </cell>
        </row>
        <row r="91">
          <cell r="D91">
            <v>0</v>
          </cell>
          <cell r="E91">
            <v>0</v>
          </cell>
          <cell r="F91" t="str">
            <v>Product</v>
          </cell>
          <cell r="G91" t="str">
            <v>Kg/ha</v>
          </cell>
          <cell r="H91" t="str">
            <v>or</v>
          </cell>
          <cell r="I91" t="str">
            <v>Bags/acre</v>
          </cell>
          <cell r="J91" t="str">
            <v>m3/Ha Tons</v>
          </cell>
          <cell r="K91" t="str">
            <v>N</v>
          </cell>
          <cell r="L91" t="str">
            <v>P</v>
          </cell>
          <cell r="M91" t="str">
            <v>K</v>
          </cell>
          <cell r="N91" t="str">
            <v>S</v>
          </cell>
          <cell r="O91" t="str">
            <v>N</v>
          </cell>
          <cell r="P91" t="str">
            <v>P</v>
          </cell>
          <cell r="Q91" t="str">
            <v>K</v>
          </cell>
          <cell r="R91" t="str">
            <v>S</v>
          </cell>
          <cell r="S91">
            <v>0</v>
          </cell>
          <cell r="T91">
            <v>0</v>
          </cell>
          <cell r="U91">
            <v>0</v>
          </cell>
        </row>
        <row r="92">
          <cell r="D92">
            <v>0</v>
          </cell>
          <cell r="E92">
            <v>0</v>
          </cell>
          <cell r="F92" t="str">
            <v>None</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A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D94">
            <v>0</v>
          </cell>
          <cell r="E94">
            <v>0</v>
          </cell>
          <cell r="F94" t="str">
            <v>Pre-Planting Mix 2</v>
          </cell>
          <cell r="G94" t="str">
            <v>Application rates</v>
          </cell>
          <cell r="H94">
            <v>0</v>
          </cell>
          <cell r="I94">
            <v>0</v>
          </cell>
          <cell r="J94">
            <v>0</v>
          </cell>
          <cell r="K94">
            <v>0</v>
          </cell>
          <cell r="L94">
            <v>0</v>
          </cell>
          <cell r="M94">
            <v>0</v>
          </cell>
          <cell r="N94">
            <v>0</v>
          </cell>
          <cell r="O94">
            <v>0</v>
          </cell>
          <cell r="P94">
            <v>0</v>
          </cell>
          <cell r="Q94">
            <v>0</v>
          </cell>
          <cell r="R94">
            <v>0</v>
          </cell>
          <cell r="S94">
            <v>0</v>
          </cell>
          <cell r="T94">
            <v>0</v>
          </cell>
          <cell r="U94">
            <v>0</v>
          </cell>
        </row>
        <row r="95">
          <cell r="D95">
            <v>0</v>
          </cell>
          <cell r="E95">
            <v>0</v>
          </cell>
          <cell r="F95" t="str">
            <v>(Fallow)</v>
          </cell>
          <cell r="G95" t="str">
            <v>Granular / Bio</v>
          </cell>
          <cell r="H95">
            <v>0</v>
          </cell>
          <cell r="I95">
            <v>0</v>
          </cell>
          <cell r="J95" t="str">
            <v>Mill Products</v>
          </cell>
          <cell r="K95" t="str">
            <v>Product ratios</v>
          </cell>
          <cell r="L95">
            <v>0</v>
          </cell>
          <cell r="M95">
            <v>0</v>
          </cell>
          <cell r="N95">
            <v>0</v>
          </cell>
          <cell r="O95" t="str">
            <v>Nutrient rates (kg/ha)</v>
          </cell>
          <cell r="P95">
            <v>0</v>
          </cell>
          <cell r="Q95">
            <v>0</v>
          </cell>
          <cell r="R95">
            <v>0</v>
          </cell>
          <cell r="S95">
            <v>0</v>
          </cell>
          <cell r="T95">
            <v>0</v>
          </cell>
          <cell r="U95">
            <v>0</v>
          </cell>
        </row>
        <row r="96">
          <cell r="D96">
            <v>0</v>
          </cell>
          <cell r="E96">
            <v>0</v>
          </cell>
          <cell r="F96" t="str">
            <v>Product</v>
          </cell>
          <cell r="G96" t="str">
            <v>Kg/ha</v>
          </cell>
          <cell r="H96" t="str">
            <v>or</v>
          </cell>
          <cell r="I96" t="str">
            <v>Bags/  acre</v>
          </cell>
          <cell r="J96" t="str">
            <v>m3/Ha Tons</v>
          </cell>
          <cell r="K96" t="str">
            <v>N</v>
          </cell>
          <cell r="L96" t="str">
            <v>P</v>
          </cell>
          <cell r="M96" t="str">
            <v>K</v>
          </cell>
          <cell r="N96" t="str">
            <v>S</v>
          </cell>
          <cell r="O96" t="str">
            <v>N</v>
          </cell>
          <cell r="P96" t="str">
            <v>P</v>
          </cell>
          <cell r="Q96" t="str">
            <v>K</v>
          </cell>
          <cell r="R96" t="str">
            <v>S</v>
          </cell>
          <cell r="S96">
            <v>0</v>
          </cell>
          <cell r="T96">
            <v>0</v>
          </cell>
          <cell r="U96">
            <v>0</v>
          </cell>
        </row>
        <row r="97">
          <cell r="D97">
            <v>0</v>
          </cell>
          <cell r="E97">
            <v>0</v>
          </cell>
          <cell r="F97" t="str">
            <v>None</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row>
        <row r="98">
          <cell r="A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row>
        <row r="99">
          <cell r="D99">
            <v>0</v>
          </cell>
          <cell r="E99">
            <v>0</v>
          </cell>
          <cell r="F99" t="str">
            <v xml:space="preserve">Planting Mix </v>
          </cell>
          <cell r="G99" t="str">
            <v>Application rates</v>
          </cell>
          <cell r="H99">
            <v>0</v>
          </cell>
          <cell r="I99">
            <v>0</v>
          </cell>
          <cell r="J99">
            <v>0</v>
          </cell>
          <cell r="K99">
            <v>0</v>
          </cell>
          <cell r="L99">
            <v>0</v>
          </cell>
          <cell r="M99">
            <v>0</v>
          </cell>
          <cell r="N99">
            <v>0</v>
          </cell>
          <cell r="O99">
            <v>0</v>
          </cell>
          <cell r="P99">
            <v>0</v>
          </cell>
          <cell r="Q99">
            <v>0</v>
          </cell>
          <cell r="R99">
            <v>0</v>
          </cell>
          <cell r="S99">
            <v>0</v>
          </cell>
          <cell r="T99">
            <v>0</v>
          </cell>
          <cell r="U99">
            <v>0</v>
          </cell>
        </row>
        <row r="100">
          <cell r="D100">
            <v>0</v>
          </cell>
          <cell r="E100">
            <v>0</v>
          </cell>
          <cell r="F100">
            <v>0</v>
          </cell>
          <cell r="G100" t="str">
            <v>Granular</v>
          </cell>
          <cell r="H100">
            <v>0</v>
          </cell>
          <cell r="I100">
            <v>0</v>
          </cell>
          <cell r="J100" t="str">
            <v>Mill Products</v>
          </cell>
          <cell r="K100" t="str">
            <v>Product ratios</v>
          </cell>
          <cell r="L100">
            <v>0</v>
          </cell>
          <cell r="M100">
            <v>0</v>
          </cell>
          <cell r="N100">
            <v>0</v>
          </cell>
          <cell r="O100" t="str">
            <v>Nutrient rates (kg/ha)</v>
          </cell>
          <cell r="P100">
            <v>0</v>
          </cell>
          <cell r="Q100">
            <v>0</v>
          </cell>
          <cell r="R100">
            <v>0</v>
          </cell>
          <cell r="S100">
            <v>0</v>
          </cell>
          <cell r="T100">
            <v>0</v>
          </cell>
          <cell r="U100">
            <v>0</v>
          </cell>
        </row>
        <row r="101">
          <cell r="D101">
            <v>0</v>
          </cell>
          <cell r="E101">
            <v>0</v>
          </cell>
          <cell r="F101" t="str">
            <v>Product</v>
          </cell>
          <cell r="G101" t="str">
            <v>Kg/ha</v>
          </cell>
          <cell r="H101" t="str">
            <v>or</v>
          </cell>
          <cell r="I101" t="str">
            <v>Bags/  acre</v>
          </cell>
          <cell r="J101" t="str">
            <v>m3/Ha Tons</v>
          </cell>
          <cell r="K101" t="str">
            <v>N</v>
          </cell>
          <cell r="L101" t="str">
            <v>P</v>
          </cell>
          <cell r="M101" t="str">
            <v>K</v>
          </cell>
          <cell r="N101" t="str">
            <v>S</v>
          </cell>
          <cell r="O101" t="str">
            <v>N</v>
          </cell>
          <cell r="P101" t="str">
            <v>P</v>
          </cell>
          <cell r="Q101" t="str">
            <v>K</v>
          </cell>
          <cell r="R101" t="str">
            <v>S</v>
          </cell>
          <cell r="S101">
            <v>0</v>
          </cell>
          <cell r="T101">
            <v>0</v>
          </cell>
          <cell r="U101">
            <v>0</v>
          </cell>
        </row>
        <row r="102">
          <cell r="D102">
            <v>0</v>
          </cell>
          <cell r="E102">
            <v>0</v>
          </cell>
          <cell r="F102" t="str">
            <v>None</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row>
        <row r="103">
          <cell r="A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row>
        <row r="104">
          <cell r="D104">
            <v>0</v>
          </cell>
          <cell r="E104">
            <v>0</v>
          </cell>
          <cell r="F104" t="str">
            <v>Side Dress Mix</v>
          </cell>
          <cell r="G104" t="str">
            <v>Application rates</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row>
        <row r="105">
          <cell r="D105">
            <v>0</v>
          </cell>
          <cell r="E105">
            <v>0</v>
          </cell>
          <cell r="F105">
            <v>0</v>
          </cell>
          <cell r="G105" t="str">
            <v>Granular</v>
          </cell>
          <cell r="H105">
            <v>0</v>
          </cell>
          <cell r="I105">
            <v>0</v>
          </cell>
          <cell r="J105" t="str">
            <v>Mill Products</v>
          </cell>
          <cell r="K105" t="str">
            <v>Product ratios</v>
          </cell>
          <cell r="L105">
            <v>0</v>
          </cell>
          <cell r="M105">
            <v>0</v>
          </cell>
          <cell r="N105">
            <v>0</v>
          </cell>
          <cell r="O105" t="str">
            <v>Nutrient rates (kg/ha)</v>
          </cell>
          <cell r="P105">
            <v>0</v>
          </cell>
          <cell r="Q105">
            <v>0</v>
          </cell>
          <cell r="R105">
            <v>0</v>
          </cell>
          <cell r="S105">
            <v>0</v>
          </cell>
          <cell r="T105">
            <v>0</v>
          </cell>
          <cell r="U105">
            <v>0</v>
          </cell>
        </row>
        <row r="106">
          <cell r="D106">
            <v>0</v>
          </cell>
          <cell r="E106">
            <v>0</v>
          </cell>
          <cell r="F106" t="str">
            <v>Product</v>
          </cell>
          <cell r="G106" t="str">
            <v>Kg/ha</v>
          </cell>
          <cell r="H106" t="str">
            <v>or</v>
          </cell>
          <cell r="I106" t="str">
            <v>Bags/  acre</v>
          </cell>
          <cell r="J106" t="str">
            <v>m3/Ha Tons</v>
          </cell>
          <cell r="K106" t="str">
            <v>N</v>
          </cell>
          <cell r="L106" t="str">
            <v>P</v>
          </cell>
          <cell r="M106" t="str">
            <v>K</v>
          </cell>
          <cell r="N106" t="str">
            <v>S</v>
          </cell>
          <cell r="O106" t="str">
            <v>N</v>
          </cell>
          <cell r="P106" t="str">
            <v>P</v>
          </cell>
          <cell r="Q106" t="str">
            <v>K</v>
          </cell>
          <cell r="R106" t="str">
            <v>S</v>
          </cell>
          <cell r="S106">
            <v>0</v>
          </cell>
          <cell r="T106">
            <v>0</v>
          </cell>
          <cell r="U106">
            <v>0</v>
          </cell>
        </row>
        <row r="107">
          <cell r="D107">
            <v>0</v>
          </cell>
          <cell r="E107">
            <v>0</v>
          </cell>
          <cell r="F107" t="str">
            <v>None</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row>
        <row r="109">
          <cell r="D109">
            <v>0</v>
          </cell>
          <cell r="E109">
            <v>0</v>
          </cell>
          <cell r="F109" t="str">
            <v>Bio  =</v>
          </cell>
          <cell r="G109" t="str">
            <v>Nitrogen fixing break crop Estimate in Kgs /Ha</v>
          </cell>
          <cell r="H109">
            <v>0</v>
          </cell>
          <cell r="I109">
            <v>0</v>
          </cell>
          <cell r="J109">
            <v>0</v>
          </cell>
          <cell r="K109">
            <v>0</v>
          </cell>
          <cell r="L109">
            <v>0</v>
          </cell>
          <cell r="M109">
            <v>0</v>
          </cell>
          <cell r="N109">
            <v>0</v>
          </cell>
          <cell r="O109" t="str">
            <v>Total crop application Plant</v>
          </cell>
          <cell r="P109">
            <v>0</v>
          </cell>
          <cell r="Q109">
            <v>0</v>
          </cell>
          <cell r="R109">
            <v>0</v>
          </cell>
          <cell r="S109">
            <v>0</v>
          </cell>
          <cell r="T109">
            <v>0</v>
          </cell>
          <cell r="U109">
            <v>0</v>
          </cell>
        </row>
        <row r="110">
          <cell r="D110">
            <v>0</v>
          </cell>
          <cell r="E110">
            <v>0</v>
          </cell>
          <cell r="F110">
            <v>0</v>
          </cell>
          <cell r="G110">
            <v>0</v>
          </cell>
          <cell r="H110">
            <v>0</v>
          </cell>
          <cell r="I110">
            <v>0</v>
          </cell>
          <cell r="J110">
            <v>0</v>
          </cell>
          <cell r="K110">
            <v>0</v>
          </cell>
          <cell r="L110">
            <v>0</v>
          </cell>
          <cell r="M110">
            <v>0</v>
          </cell>
          <cell r="N110">
            <v>0</v>
          </cell>
          <cell r="O110" t="str">
            <v>N</v>
          </cell>
          <cell r="P110" t="str">
            <v>P</v>
          </cell>
          <cell r="Q110" t="str">
            <v>K</v>
          </cell>
          <cell r="R110" t="str">
            <v>S</v>
          </cell>
          <cell r="S110">
            <v>0</v>
          </cell>
          <cell r="T110">
            <v>0</v>
          </cell>
          <cell r="U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row>
        <row r="112">
          <cell r="D112">
            <v>0</v>
          </cell>
          <cell r="E112">
            <v>0</v>
          </cell>
          <cell r="F112" t="str">
            <v>RATOONS</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row>
        <row r="113">
          <cell r="D113">
            <v>0</v>
          </cell>
          <cell r="E113">
            <v>0</v>
          </cell>
          <cell r="F113" t="str">
            <v>Ratoon  Mix  1</v>
          </cell>
          <cell r="G113" t="str">
            <v>Application rates</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row>
        <row r="114">
          <cell r="D114">
            <v>0</v>
          </cell>
          <cell r="E114">
            <v>0</v>
          </cell>
          <cell r="F114">
            <v>0</v>
          </cell>
          <cell r="G114" t="str">
            <v>Granular</v>
          </cell>
          <cell r="H114">
            <v>0</v>
          </cell>
          <cell r="I114">
            <v>0</v>
          </cell>
          <cell r="J114" t="str">
            <v>Mill products</v>
          </cell>
          <cell r="K114" t="str">
            <v>Product ratios</v>
          </cell>
          <cell r="L114">
            <v>0</v>
          </cell>
          <cell r="M114">
            <v>0</v>
          </cell>
          <cell r="N114">
            <v>0</v>
          </cell>
          <cell r="O114" t="str">
            <v>Nutrient rates (kg/ha)</v>
          </cell>
          <cell r="P114">
            <v>0</v>
          </cell>
          <cell r="Q114">
            <v>0</v>
          </cell>
          <cell r="R114">
            <v>0</v>
          </cell>
          <cell r="S114">
            <v>0</v>
          </cell>
          <cell r="T114">
            <v>0</v>
          </cell>
          <cell r="U114">
            <v>0</v>
          </cell>
        </row>
        <row r="115">
          <cell r="D115">
            <v>0</v>
          </cell>
          <cell r="E115">
            <v>0</v>
          </cell>
          <cell r="F115" t="str">
            <v>Product</v>
          </cell>
          <cell r="G115" t="str">
            <v>Kg/ha</v>
          </cell>
          <cell r="H115" t="str">
            <v>or</v>
          </cell>
          <cell r="I115" t="str">
            <v>Bags/  acre</v>
          </cell>
          <cell r="J115" t="str">
            <v>m3/Ha Tons</v>
          </cell>
          <cell r="K115" t="str">
            <v>N</v>
          </cell>
          <cell r="L115" t="str">
            <v>P</v>
          </cell>
          <cell r="M115" t="str">
            <v>K</v>
          </cell>
          <cell r="N115" t="str">
            <v>S</v>
          </cell>
          <cell r="O115" t="str">
            <v>N</v>
          </cell>
          <cell r="P115" t="str">
            <v>P</v>
          </cell>
          <cell r="Q115" t="str">
            <v>K</v>
          </cell>
          <cell r="R115" t="str">
            <v>S</v>
          </cell>
          <cell r="S115">
            <v>0</v>
          </cell>
          <cell r="T115">
            <v>0</v>
          </cell>
          <cell r="U115">
            <v>0</v>
          </cell>
        </row>
        <row r="116">
          <cell r="D116">
            <v>0</v>
          </cell>
          <cell r="E116">
            <v>0</v>
          </cell>
          <cell r="F116" t="str">
            <v>None</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D118">
            <v>0</v>
          </cell>
          <cell r="E118">
            <v>0</v>
          </cell>
          <cell r="F118" t="str">
            <v>Ratoon  Mix  2</v>
          </cell>
          <cell r="G118" t="str">
            <v>Application rates</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row>
        <row r="119">
          <cell r="D119">
            <v>0</v>
          </cell>
          <cell r="E119">
            <v>0</v>
          </cell>
          <cell r="F119">
            <v>0</v>
          </cell>
          <cell r="G119" t="str">
            <v>Granular</v>
          </cell>
          <cell r="H119">
            <v>0</v>
          </cell>
          <cell r="I119">
            <v>0</v>
          </cell>
          <cell r="J119" t="str">
            <v>Mill products</v>
          </cell>
          <cell r="K119" t="str">
            <v>Product ratios</v>
          </cell>
          <cell r="L119">
            <v>0</v>
          </cell>
          <cell r="M119">
            <v>0</v>
          </cell>
          <cell r="N119">
            <v>0</v>
          </cell>
          <cell r="O119" t="str">
            <v>Nutrient rates (kg/ha)</v>
          </cell>
          <cell r="P119">
            <v>0</v>
          </cell>
          <cell r="Q119">
            <v>0</v>
          </cell>
          <cell r="R119">
            <v>0</v>
          </cell>
          <cell r="S119">
            <v>0</v>
          </cell>
          <cell r="T119">
            <v>0</v>
          </cell>
          <cell r="U119">
            <v>0</v>
          </cell>
        </row>
        <row r="120">
          <cell r="D120">
            <v>0</v>
          </cell>
          <cell r="E120">
            <v>0</v>
          </cell>
          <cell r="F120" t="str">
            <v>Product</v>
          </cell>
          <cell r="G120" t="str">
            <v>Kg/ha</v>
          </cell>
          <cell r="H120" t="str">
            <v>or</v>
          </cell>
          <cell r="I120" t="str">
            <v>Bags/  acre</v>
          </cell>
          <cell r="J120" t="str">
            <v>m3/Ha Tons</v>
          </cell>
          <cell r="K120" t="str">
            <v>N</v>
          </cell>
          <cell r="L120" t="str">
            <v>P</v>
          </cell>
          <cell r="M120" t="str">
            <v>K</v>
          </cell>
          <cell r="N120" t="str">
            <v>S</v>
          </cell>
          <cell r="O120" t="str">
            <v>N</v>
          </cell>
          <cell r="P120" t="str">
            <v>P</v>
          </cell>
          <cell r="Q120" t="str">
            <v>K</v>
          </cell>
          <cell r="R120" t="str">
            <v>S</v>
          </cell>
          <cell r="S120">
            <v>0</v>
          </cell>
          <cell r="T120">
            <v>0</v>
          </cell>
          <cell r="U120">
            <v>0</v>
          </cell>
        </row>
        <row r="121">
          <cell r="D121">
            <v>0</v>
          </cell>
          <cell r="E121">
            <v>0</v>
          </cell>
          <cell r="F121" t="str">
            <v>None</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row>
        <row r="123">
          <cell r="D123">
            <v>0</v>
          </cell>
          <cell r="E123">
            <v>0</v>
          </cell>
          <cell r="F123">
            <v>0</v>
          </cell>
          <cell r="G123">
            <v>0</v>
          </cell>
          <cell r="H123">
            <v>0</v>
          </cell>
          <cell r="I123">
            <v>0</v>
          </cell>
          <cell r="J123">
            <v>0</v>
          </cell>
          <cell r="K123">
            <v>0</v>
          </cell>
          <cell r="L123">
            <v>0</v>
          </cell>
          <cell r="M123">
            <v>0</v>
          </cell>
          <cell r="N123">
            <v>0</v>
          </cell>
          <cell r="O123" t="str">
            <v>Total crop application Ratoon</v>
          </cell>
          <cell r="P123">
            <v>0</v>
          </cell>
          <cell r="Q123">
            <v>0</v>
          </cell>
          <cell r="R123">
            <v>0</v>
          </cell>
          <cell r="S123">
            <v>0</v>
          </cell>
          <cell r="T123">
            <v>0</v>
          </cell>
          <cell r="U123">
            <v>0</v>
          </cell>
        </row>
        <row r="124">
          <cell r="D124">
            <v>0</v>
          </cell>
          <cell r="E124">
            <v>0</v>
          </cell>
          <cell r="F124">
            <v>0</v>
          </cell>
          <cell r="G124">
            <v>0</v>
          </cell>
          <cell r="H124">
            <v>0</v>
          </cell>
          <cell r="I124">
            <v>0</v>
          </cell>
          <cell r="J124">
            <v>0</v>
          </cell>
          <cell r="K124">
            <v>0</v>
          </cell>
          <cell r="L124">
            <v>0</v>
          </cell>
          <cell r="M124">
            <v>0</v>
          </cell>
          <cell r="N124">
            <v>0</v>
          </cell>
          <cell r="O124" t="str">
            <v>N</v>
          </cell>
          <cell r="P124" t="str">
            <v>P</v>
          </cell>
          <cell r="Q124" t="str">
            <v>K</v>
          </cell>
          <cell r="R124" t="str">
            <v>S</v>
          </cell>
          <cell r="S124">
            <v>0</v>
          </cell>
          <cell r="T124">
            <v>0</v>
          </cell>
          <cell r="U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row>
        <row r="127">
          <cell r="D127" t="str">
            <v>CHEMICAL MANAGEMENT</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row>
        <row r="128">
          <cell r="D128" t="str">
            <v xml:space="preserve">r </v>
          </cell>
          <cell r="E128" t="str">
            <v>Not best practice</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row>
        <row r="129">
          <cell r="D129" t="str">
            <v>P</v>
          </cell>
          <cell r="E129" t="str">
            <v>Best Practice</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t="str">
            <v>Action to improve practice</v>
          </cell>
          <cell r="U129" t="str">
            <v>Year</v>
          </cell>
        </row>
        <row r="130">
          <cell r="D130" t="str">
            <v xml:space="preserve">Class D </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v>54</v>
          </cell>
          <cell r="B131">
            <v>0</v>
          </cell>
          <cell r="C131" t="str">
            <v>D</v>
          </cell>
          <cell r="D131">
            <v>0</v>
          </cell>
          <cell r="E131">
            <v>0</v>
          </cell>
          <cell r="F131" t="str">
            <v>Blanket herbicide strategy whole farm using historic application rates</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row>
        <row r="132">
          <cell r="A132">
            <v>55</v>
          </cell>
          <cell r="B132">
            <v>0</v>
          </cell>
          <cell r="C132" t="str">
            <v>D</v>
          </cell>
          <cell r="D132">
            <v>0</v>
          </cell>
          <cell r="E132">
            <v>0</v>
          </cell>
          <cell r="F132" t="str">
            <v>Full strength mixtures normally used (highest label rates)</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row>
        <row r="133">
          <cell r="A133">
            <v>56</v>
          </cell>
          <cell r="B133">
            <v>0</v>
          </cell>
          <cell r="C133" t="str">
            <v>D</v>
          </cell>
          <cell r="D133">
            <v>0</v>
          </cell>
          <cell r="E133">
            <v>0</v>
          </cell>
          <cell r="F133" t="str">
            <v>Mental recording system</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row>
        <row r="134">
          <cell r="D134" t="str">
            <v>Class C</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row>
        <row r="135">
          <cell r="A135">
            <v>57</v>
          </cell>
          <cell r="B135">
            <v>0</v>
          </cell>
          <cell r="C135" t="str">
            <v>C</v>
          </cell>
          <cell r="D135">
            <v>0</v>
          </cell>
          <cell r="E135">
            <v>0</v>
          </cell>
          <cell r="F135" t="str">
            <v>One herbicide strategy used for plant and a different strategy for ratoons</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row>
        <row r="136">
          <cell r="A136">
            <v>58</v>
          </cell>
          <cell r="B136">
            <v>0</v>
          </cell>
          <cell r="C136" t="str">
            <v>C</v>
          </cell>
          <cell r="D136">
            <v>0</v>
          </cell>
          <cell r="E136">
            <v>0</v>
          </cell>
          <cell r="F136" t="str">
            <v>Residual and knockdown rates appropriate to weed pressure and size</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row>
        <row r="137">
          <cell r="A137">
            <v>59</v>
          </cell>
          <cell r="B137">
            <v>0</v>
          </cell>
          <cell r="C137" t="str">
            <v>C</v>
          </cell>
          <cell r="D137">
            <v>0</v>
          </cell>
          <cell r="E137">
            <v>0</v>
          </cell>
          <cell r="F137" t="str">
            <v>Records kept in daily diary</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row>
        <row r="138">
          <cell r="A138">
            <v>60</v>
          </cell>
          <cell r="B138">
            <v>0</v>
          </cell>
          <cell r="C138" t="str">
            <v>C</v>
          </cell>
          <cell r="D138">
            <v>0</v>
          </cell>
          <cell r="E138">
            <v>0</v>
          </cell>
          <cell r="F138" t="str">
            <v>Calibration of spray equipment conducted regularly</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D139" t="str">
            <v>Class B</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row>
        <row r="140">
          <cell r="A140">
            <v>61</v>
          </cell>
          <cell r="B140">
            <v>0</v>
          </cell>
          <cell r="C140" t="str">
            <v>B</v>
          </cell>
          <cell r="D140">
            <v>0</v>
          </cell>
          <cell r="E140">
            <v>0</v>
          </cell>
          <cell r="F140" t="str">
            <v>Use of new technology – shielded sprayers, air inducted nozzles</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row>
        <row r="141">
          <cell r="A141">
            <v>62</v>
          </cell>
          <cell r="B141">
            <v>0</v>
          </cell>
          <cell r="C141" t="str">
            <v>B</v>
          </cell>
          <cell r="D141">
            <v>0</v>
          </cell>
          <cell r="E141">
            <v>0</v>
          </cell>
          <cell r="F141" t="str">
            <v>Knockdown herbicides form the basis of herbicide program – replacing residuals where possible</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row>
        <row r="142">
          <cell r="A142">
            <v>63</v>
          </cell>
          <cell r="B142">
            <v>0</v>
          </cell>
          <cell r="C142" t="str">
            <v>B</v>
          </cell>
          <cell r="D142">
            <v>0</v>
          </cell>
          <cell r="E142">
            <v>0</v>
          </cell>
          <cell r="F142" t="str">
            <v>Residual herbicides used where weed species and pressure demands / watered in as soon as practicable after application</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row>
        <row r="143">
          <cell r="A143">
            <v>64</v>
          </cell>
          <cell r="B143">
            <v>0</v>
          </cell>
          <cell r="C143" t="str">
            <v>B</v>
          </cell>
          <cell r="D143">
            <v>0</v>
          </cell>
          <cell r="E143">
            <v>0</v>
          </cell>
          <cell r="F143" t="str">
            <v>Variable (strategic) herbicide strategies between blocks (not just between plant &amp; ratoons)</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A144">
            <v>65</v>
          </cell>
          <cell r="B144">
            <v>0</v>
          </cell>
          <cell r="C144" t="str">
            <v>B</v>
          </cell>
          <cell r="D144">
            <v>0</v>
          </cell>
          <cell r="E144">
            <v>0</v>
          </cell>
          <cell r="F144" t="str">
            <v>Applications timed with respect to crop stage, irrigation, rainfall</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row>
        <row r="145">
          <cell r="A145">
            <v>66</v>
          </cell>
          <cell r="B145">
            <v>0</v>
          </cell>
          <cell r="C145" t="str">
            <v>B</v>
          </cell>
          <cell r="D145">
            <v>0</v>
          </cell>
          <cell r="E145">
            <v>0</v>
          </cell>
          <cell r="F145" t="str">
            <v>Paddock journal and/or electronic record keeping</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row>
        <row r="146">
          <cell r="A146">
            <v>67</v>
          </cell>
          <cell r="B146">
            <v>0</v>
          </cell>
          <cell r="C146" t="str">
            <v>B</v>
          </cell>
          <cell r="D146">
            <v>0</v>
          </cell>
          <cell r="E146">
            <v>0</v>
          </cell>
          <cell r="F146" t="str">
            <v>Meet legislative requirements and maintain standards for chemical storage, application and disposal</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row>
        <row r="147">
          <cell r="A147">
            <v>68</v>
          </cell>
          <cell r="B147">
            <v>0</v>
          </cell>
          <cell r="C147" t="str">
            <v>B</v>
          </cell>
          <cell r="D147">
            <v>0</v>
          </cell>
          <cell r="E147">
            <v>0</v>
          </cell>
          <cell r="F147" t="str">
            <v>Focus on good weed control in fallow and plant cane to reduce weed pressure in ratoons</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row>
        <row r="148">
          <cell r="D148" t="str">
            <v>Class A</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row>
        <row r="149">
          <cell r="A149">
            <v>69</v>
          </cell>
          <cell r="B149">
            <v>0</v>
          </cell>
          <cell r="C149" t="str">
            <v>A</v>
          </cell>
          <cell r="D149">
            <v>0</v>
          </cell>
          <cell r="E149">
            <v>0</v>
          </cell>
          <cell r="F149" t="str">
            <v>Use of new technology – shielded sprayers, air inducted nozzles</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row>
        <row r="150">
          <cell r="A150">
            <v>70</v>
          </cell>
          <cell r="B150">
            <v>0</v>
          </cell>
          <cell r="C150" t="str">
            <v>A</v>
          </cell>
          <cell r="D150">
            <v>0</v>
          </cell>
          <cell r="E150">
            <v>0</v>
          </cell>
          <cell r="F150" t="str">
            <v>Knockdown herbicides form the basis of herbicide program with strategic use of non mobile residuals</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row>
        <row r="151">
          <cell r="A151">
            <v>71</v>
          </cell>
          <cell r="B151">
            <v>0</v>
          </cell>
          <cell r="C151" t="str">
            <v>A</v>
          </cell>
          <cell r="D151">
            <v>0</v>
          </cell>
          <cell r="E151">
            <v>0</v>
          </cell>
          <cell r="F151" t="str">
            <v>Strategic herbicide strategies within blocks (based on weed pressure &amp; weed type)</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row>
        <row r="152">
          <cell r="A152">
            <v>72</v>
          </cell>
          <cell r="B152">
            <v>0</v>
          </cell>
          <cell r="C152" t="str">
            <v>A</v>
          </cell>
          <cell r="D152">
            <v>0</v>
          </cell>
          <cell r="E152">
            <v>0</v>
          </cell>
          <cell r="F152" t="str">
            <v>GPS systems – spray application equipment &amp; rate controllers</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row>
        <row r="153">
          <cell r="A153">
            <v>73</v>
          </cell>
          <cell r="B153">
            <v>0</v>
          </cell>
          <cell r="C153" t="str">
            <v>A</v>
          </cell>
          <cell r="D153">
            <v>0</v>
          </cell>
          <cell r="E153">
            <v>0</v>
          </cell>
          <cell r="F153" t="str">
            <v>Computerised record keeping</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row>
        <row r="154">
          <cell r="A154">
            <v>74</v>
          </cell>
          <cell r="B154">
            <v>0</v>
          </cell>
          <cell r="C154" t="str">
            <v>A</v>
          </cell>
          <cell r="D154">
            <v>0</v>
          </cell>
          <cell r="E154">
            <v>0</v>
          </cell>
          <cell r="F154" t="str">
            <v>Meet legislative requirements and maintain standards for chemical storage, application and disposal</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t="str">
            <v>Action to improve practice advanced by Reef Rescue Project</v>
          </cell>
          <cell r="U155">
            <v>0</v>
          </cell>
        </row>
        <row r="156">
          <cell r="D156" t="str">
            <v>Chemical Management Plan</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t="str">
            <v>TARGETED  STRAGERGIES  FOR PROBLEM AREAS OR WEEDS</v>
          </cell>
          <cell r="U157">
            <v>0</v>
          </cell>
        </row>
        <row r="158">
          <cell r="D158" t="str">
            <v>Weed pressures marked on farm map – grass, broadleaf, vine</v>
          </cell>
          <cell r="E158">
            <v>0</v>
          </cell>
          <cell r="F158">
            <v>0</v>
          </cell>
          <cell r="G158">
            <v>0</v>
          </cell>
          <cell r="H158">
            <v>0</v>
          </cell>
          <cell r="I158">
            <v>0</v>
          </cell>
          <cell r="J158">
            <v>0</v>
          </cell>
          <cell r="K158" t="str">
            <v>FALLOW</v>
          </cell>
          <cell r="L158">
            <v>0</v>
          </cell>
          <cell r="M158">
            <v>0</v>
          </cell>
          <cell r="N158" t="str">
            <v>PLANT</v>
          </cell>
          <cell r="O158">
            <v>0</v>
          </cell>
          <cell r="P158">
            <v>0</v>
          </cell>
          <cell r="Q158" t="str">
            <v>RATOON</v>
          </cell>
          <cell r="R158">
            <v>0</v>
          </cell>
          <cell r="S158">
            <v>0</v>
          </cell>
          <cell r="T158">
            <v>0</v>
          </cell>
          <cell r="U158" t="str">
            <v xml:space="preserve">YEAR </v>
          </cell>
        </row>
        <row r="159">
          <cell r="D159" t="str">
            <v>CONTROL METHODS</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D160" t="str">
            <v>PRODUCTS &amp; RATES USED</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row>
        <row r="161">
          <cell r="D161" t="str">
            <v>TIMING OF APPLICATION - CROP STAGE</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row>
        <row r="162">
          <cell r="D162" t="str">
            <v>STORAGE FACILITIES &amp; WASH DOWN</v>
          </cell>
          <cell r="E162">
            <v>0</v>
          </cell>
          <cell r="F162">
            <v>0</v>
          </cell>
          <cell r="G162">
            <v>0</v>
          </cell>
          <cell r="H162">
            <v>0</v>
          </cell>
          <cell r="I162">
            <v>0</v>
          </cell>
          <cell r="J162">
            <v>0</v>
          </cell>
          <cell r="K162" t="str">
            <v>Locked storage shed. Keep product MSDS in office and shed. Check storage shed requirements against future WH&amp;S legislation – e.g. bunding, ventilation, shelving, safety equipment and wash-down etc.</v>
          </cell>
          <cell r="L162">
            <v>0</v>
          </cell>
          <cell r="M162">
            <v>0</v>
          </cell>
          <cell r="N162">
            <v>0</v>
          </cell>
          <cell r="O162">
            <v>0</v>
          </cell>
          <cell r="P162">
            <v>0</v>
          </cell>
          <cell r="Q162">
            <v>0</v>
          </cell>
          <cell r="R162">
            <v>0</v>
          </cell>
          <cell r="S162">
            <v>0</v>
          </cell>
          <cell r="T162">
            <v>0</v>
          </cell>
          <cell r="U162">
            <v>0</v>
          </cell>
        </row>
        <row r="163">
          <cell r="D163" t="str">
            <v>CONTAINER MANAGEMENT</v>
          </cell>
          <cell r="E163">
            <v>0</v>
          </cell>
          <cell r="F163">
            <v>0</v>
          </cell>
          <cell r="G163">
            <v>0</v>
          </cell>
          <cell r="H163">
            <v>0</v>
          </cell>
          <cell r="I163">
            <v>0</v>
          </cell>
          <cell r="J163">
            <v>0</v>
          </cell>
          <cell r="K163" t="str">
            <v>Triple rinse and take empty containers to a DrumMuster depot</v>
          </cell>
          <cell r="L163">
            <v>0</v>
          </cell>
          <cell r="M163">
            <v>0</v>
          </cell>
          <cell r="N163">
            <v>0</v>
          </cell>
          <cell r="O163">
            <v>0</v>
          </cell>
          <cell r="P163">
            <v>0</v>
          </cell>
          <cell r="Q163">
            <v>0</v>
          </cell>
          <cell r="R163">
            <v>0</v>
          </cell>
          <cell r="S163">
            <v>0</v>
          </cell>
          <cell r="T163">
            <v>0</v>
          </cell>
          <cell r="U163">
            <v>0</v>
          </cell>
        </row>
        <row r="164">
          <cell r="D164" t="str">
            <v>RECORD KEEPING</v>
          </cell>
          <cell r="E164">
            <v>0</v>
          </cell>
          <cell r="F164">
            <v>0</v>
          </cell>
          <cell r="G164">
            <v>0</v>
          </cell>
          <cell r="H164">
            <v>0</v>
          </cell>
          <cell r="I164">
            <v>0</v>
          </cell>
          <cell r="J164">
            <v>0</v>
          </cell>
          <cell r="K164" t="str">
            <v>Herbicide record book, or AgDat</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DISCUSSION</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row>
        <row r="167">
          <cell r="D167" t="str">
            <v xml:space="preserve">Diuron and other regulated chemicals are now subject to a 20 to 30 m setback from waterbodies, dependent upon weather conditions, under the Reef Protection legislation from 1 October 2010. This may affect where Atridex, Velpar and Diurex can be used on some of your cane blocks. For these areas you may need to look at alternative methods of weed control such as shielded sprayers using knockdown chemicals. </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row>
        <row r="168">
          <cell r="D168" t="str">
            <v>Under Reef Protection legislation, from 1 January 2010, Diuron, Atrazine and Ametryn are subject to maximum annual rates of 1.8 kg active ingredient (ai)/ha, 3 kg ai/ha and 2.3 kg ai/ha respectively.</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row>
        <row r="169">
          <cell r="D169" t="str">
            <v>Changing your spray system to variable rate linked to GPS capability will allow you to map weed pressures on your farm so that you can vary spray rates within blocks thus reducing the amount of chemicals that you use. This may also allow you to move away from mobile residual chemicals such as diuron and atrazine.</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row>
        <row r="170">
          <cell r="D170" t="str">
            <v>AgDat is now available for growers through the Mackay Sugar web site and can be used for recording data for all farm management practices.</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row>
        <row r="171">
          <cell r="D171" t="str">
            <v xml:space="preserve">Shielded sprayers allow you to use knockdown herbicides such as glyphosate for in-crop weed control rather than relying on regulated residual herbicides. </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row>
        <row r="172">
          <cell r="D172" t="str">
            <v xml:space="preserve">Air Inducted nozzles are a more efficient application and have significantly less drip due to the larger droplet size. </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row>
        <row r="173">
          <cell r="D173" t="str">
            <v xml:space="preserve">Your spray program is based mainly on residual chemicals, with knockdowns being used only for weed control in fallow blocks. I recommend that you re-evaluate your herbicide program and develop a weed management program using knockdowns as much as possible. </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row>
        <row r="182">
          <cell r="D182" t="str">
            <v>HARVESTING</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row>
        <row r="183">
          <cell r="D183" t="str">
            <v xml:space="preserve">r </v>
          </cell>
          <cell r="E183" t="str">
            <v>Not best practice</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row>
        <row r="184">
          <cell r="D184" t="str">
            <v>P</v>
          </cell>
          <cell r="E184" t="str">
            <v>Best Practice</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t="str">
            <v>Action to improve practice</v>
          </cell>
          <cell r="U184" t="str">
            <v>Year</v>
          </cell>
        </row>
        <row r="185">
          <cell r="D185" t="str">
            <v>Class D</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row>
        <row r="186">
          <cell r="A186">
            <v>75</v>
          </cell>
          <cell r="B186">
            <v>0</v>
          </cell>
          <cell r="C186" t="str">
            <v>D</v>
          </cell>
          <cell r="D186">
            <v>0</v>
          </cell>
          <cell r="E186">
            <v>0</v>
          </cell>
          <cell r="F186" t="str">
            <v>Minimal communication between grower and contractor</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row>
        <row r="187">
          <cell r="A187">
            <v>76</v>
          </cell>
          <cell r="B187">
            <v>0</v>
          </cell>
          <cell r="C187" t="str">
            <v>D</v>
          </cell>
          <cell r="D187">
            <v>0</v>
          </cell>
          <cell r="E187">
            <v>0</v>
          </cell>
          <cell r="F187" t="str">
            <v>No reference to Mill cane quality reports</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row>
        <row r="188">
          <cell r="A188">
            <v>77</v>
          </cell>
          <cell r="B188">
            <v>0</v>
          </cell>
          <cell r="C188" t="str">
            <v>D</v>
          </cell>
          <cell r="D188">
            <v>0</v>
          </cell>
          <cell r="E188">
            <v>0</v>
          </cell>
          <cell r="F188" t="str">
            <v>Farm layout &amp; condition for harvest operations can be improved</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row>
        <row r="189">
          <cell r="A189">
            <v>78</v>
          </cell>
          <cell r="B189">
            <v>0</v>
          </cell>
          <cell r="C189" t="str">
            <v>D</v>
          </cell>
          <cell r="D189">
            <v>0</v>
          </cell>
          <cell r="E189">
            <v>0</v>
          </cell>
          <cell r="F189" t="str">
            <v>Mental recording system</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row>
        <row r="190">
          <cell r="D190" t="str">
            <v>Class C</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row>
        <row r="191">
          <cell r="A191">
            <v>79</v>
          </cell>
          <cell r="B191">
            <v>0</v>
          </cell>
          <cell r="C191" t="str">
            <v>C</v>
          </cell>
          <cell r="D191">
            <v>0</v>
          </cell>
          <cell r="E191">
            <v>0</v>
          </cell>
          <cell r="F191" t="str">
            <v>Verbal harvest plan agreement</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row>
        <row r="192">
          <cell r="A192">
            <v>80</v>
          </cell>
          <cell r="B192">
            <v>0</v>
          </cell>
          <cell r="C192" t="str">
            <v>C</v>
          </cell>
          <cell r="D192">
            <v>0</v>
          </cell>
          <cell r="E192">
            <v>0</v>
          </cell>
          <cell r="F192" t="str">
            <v>Limited use of Mill cane quality reports</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row>
        <row r="193">
          <cell r="A193">
            <v>81</v>
          </cell>
          <cell r="B193">
            <v>0</v>
          </cell>
          <cell r="C193" t="str">
            <v>C</v>
          </cell>
          <cell r="D193">
            <v>0</v>
          </cell>
          <cell r="E193">
            <v>0</v>
          </cell>
          <cell r="F193" t="str">
            <v>Through harvesting of blocks</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row>
        <row r="194">
          <cell r="A194">
            <v>82</v>
          </cell>
          <cell r="B194">
            <v>0</v>
          </cell>
          <cell r="C194" t="str">
            <v>C</v>
          </cell>
          <cell r="D194">
            <v>0</v>
          </cell>
          <cell r="E194">
            <v>0</v>
          </cell>
          <cell r="F194" t="str">
            <v>Poor quality headlands</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row>
        <row r="195">
          <cell r="A195">
            <v>83</v>
          </cell>
          <cell r="B195">
            <v>0</v>
          </cell>
          <cell r="C195" t="str">
            <v>C</v>
          </cell>
          <cell r="D195">
            <v>0</v>
          </cell>
          <cell r="E195">
            <v>0</v>
          </cell>
          <cell r="F195" t="str">
            <v>Diary</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row>
        <row r="196">
          <cell r="D196" t="str">
            <v xml:space="preserve">Class B </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row>
        <row r="197">
          <cell r="A197">
            <v>84</v>
          </cell>
          <cell r="B197">
            <v>0</v>
          </cell>
          <cell r="C197" t="str">
            <v>B</v>
          </cell>
          <cell r="D197">
            <v>0</v>
          </cell>
          <cell r="E197">
            <v>0</v>
          </cell>
          <cell r="F197" t="str">
            <v>Written harvest plan between contractor and grower including differential price agreement</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row>
        <row r="198">
          <cell r="A198">
            <v>85</v>
          </cell>
          <cell r="B198">
            <v>0</v>
          </cell>
          <cell r="C198" t="str">
            <v>B</v>
          </cell>
          <cell r="D198">
            <v>0</v>
          </cell>
          <cell r="E198">
            <v>0</v>
          </cell>
          <cell r="F198" t="str">
            <v>Harvest performance parameters recorded</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row>
        <row r="199">
          <cell r="A199">
            <v>86</v>
          </cell>
          <cell r="B199">
            <v>0</v>
          </cell>
          <cell r="C199" t="str">
            <v>B</v>
          </cell>
          <cell r="D199">
            <v>0</v>
          </cell>
          <cell r="E199">
            <v>0</v>
          </cell>
          <cell r="F199" t="str">
            <v>Blocks and row directions aligned &amp; headlands smoothed to maximise harvester efficiency</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row>
        <row r="200">
          <cell r="A200">
            <v>87</v>
          </cell>
          <cell r="B200">
            <v>0</v>
          </cell>
          <cell r="C200" t="str">
            <v>B</v>
          </cell>
          <cell r="D200">
            <v>0</v>
          </cell>
          <cell r="E200">
            <v>0</v>
          </cell>
          <cell r="F200" t="str">
            <v>Mill cane quality reports used to improve practices</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row>
        <row r="201">
          <cell r="A201">
            <v>88</v>
          </cell>
          <cell r="B201">
            <v>0</v>
          </cell>
          <cell r="C201" t="str">
            <v>B</v>
          </cell>
          <cell r="D201">
            <v>0</v>
          </cell>
          <cell r="E201">
            <v>0</v>
          </cell>
          <cell r="F201" t="str">
            <v>Harvester modified as necessary to accommodate wide rows.</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row>
        <row r="202">
          <cell r="A202">
            <v>89</v>
          </cell>
          <cell r="B202">
            <v>0</v>
          </cell>
          <cell r="C202" t="str">
            <v>B</v>
          </cell>
          <cell r="D202">
            <v>0</v>
          </cell>
          <cell r="E202">
            <v>0</v>
          </cell>
          <cell r="F202" t="str">
            <v>Regular cane loss assessments (in field/siding)</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row>
        <row r="203">
          <cell r="D203" t="str">
            <v>Class A</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row>
        <row r="204">
          <cell r="A204">
            <v>90</v>
          </cell>
          <cell r="B204">
            <v>0</v>
          </cell>
          <cell r="C204" t="str">
            <v>A</v>
          </cell>
          <cell r="D204">
            <v>0</v>
          </cell>
          <cell r="E204">
            <v>0</v>
          </cell>
          <cell r="F204" t="str">
            <v>Electronic recording of harvester performance</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t="str">
            <v>Action to improve practice avanced by Reef Rescue Project</v>
          </cell>
          <cell r="U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row>
        <row r="207">
          <cell r="D207" t="str">
            <v>DISCUSSION</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row>
        <row r="208">
          <cell r="D208" t="str">
            <v>Record keeping is important as it enables you to determine the cost of harvesting each block. Once this is known, then possible improvements can be sought to lower the costs of harvesting. This can now be done with data loggers.</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row>
        <row r="209">
          <cell r="D209" t="str">
            <v>Mackay Sugar mill quality reports can be used to improve harvesting operation and technique.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row>
        <row r="210">
          <cell r="D210" t="str">
            <v>Optimising roller train speeds with the choppers will result in a better feed of cane into the front and a more even feed through the rollers, choppers and extractors thus improving harvester performance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row>
        <row r="211">
          <cell r="D211" t="str">
            <v>Cane loss assessments in the field and at sidings are important to help minimise losses at these loading points.</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row>
        <row r="212">
          <cell r="D212" t="str">
            <v>A harvest plan should include price agreements, harvest sequence, through blocks to cut, hazard mapping and matched hill-up.</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row>
        <row r="213">
          <cell r="D213" t="str">
            <v>Data loggers on harvesters and haulouts record harvester efficiency</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row>
        <row r="220">
          <cell r="D220" t="str">
            <v>IRRIGATION MANAGEMENT</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row>
        <row r="221">
          <cell r="D221" t="str">
            <v xml:space="preserve">r </v>
          </cell>
          <cell r="E221" t="str">
            <v>Not best practice</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row>
        <row r="222">
          <cell r="D222" t="str">
            <v>P</v>
          </cell>
          <cell r="E222" t="str">
            <v>Best Practice</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t="str">
            <v>Action to improve practice</v>
          </cell>
          <cell r="U222" t="str">
            <v>Year</v>
          </cell>
        </row>
        <row r="223">
          <cell r="D223" t="str">
            <v>Class D</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row>
        <row r="224">
          <cell r="A224">
            <v>91</v>
          </cell>
          <cell r="B224">
            <v>0</v>
          </cell>
          <cell r="C224" t="str">
            <v>D</v>
          </cell>
          <cell r="D224">
            <v>0</v>
          </cell>
          <cell r="E224">
            <v>0</v>
          </cell>
          <cell r="F224" t="str">
            <v>No scheduling tools used</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row>
        <row r="225">
          <cell r="A225">
            <v>92</v>
          </cell>
          <cell r="B225">
            <v>0</v>
          </cell>
          <cell r="C225" t="str">
            <v>D</v>
          </cell>
          <cell r="D225">
            <v>0</v>
          </cell>
          <cell r="E225">
            <v>0</v>
          </cell>
          <cell r="F225" t="str">
            <v>Irrigations based on gut feel</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row>
        <row r="226">
          <cell r="A226">
            <v>93</v>
          </cell>
          <cell r="B226">
            <v>0</v>
          </cell>
          <cell r="C226" t="str">
            <v>D</v>
          </cell>
          <cell r="D226">
            <v>0</v>
          </cell>
          <cell r="E226">
            <v>0</v>
          </cell>
          <cell r="F226" t="str">
            <v>No recording system or planning. Records kept in head.</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row>
        <row r="227">
          <cell r="D227" t="str">
            <v>Class C</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row>
        <row r="228">
          <cell r="A228">
            <v>94</v>
          </cell>
          <cell r="B228">
            <v>0</v>
          </cell>
          <cell r="C228" t="str">
            <v>C</v>
          </cell>
          <cell r="D228">
            <v>0</v>
          </cell>
          <cell r="E228">
            <v>0</v>
          </cell>
          <cell r="F228" t="str">
            <v>Scheduling based on visual checks/system time requirements</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row>
        <row r="229">
          <cell r="A229">
            <v>95</v>
          </cell>
          <cell r="B229">
            <v>0</v>
          </cell>
          <cell r="C229" t="str">
            <v>C</v>
          </cell>
          <cell r="D229">
            <v>0</v>
          </cell>
          <cell r="E229">
            <v>0</v>
          </cell>
          <cell r="F229" t="str">
            <v>Basic consideration of soil water infiltration and holding capacities</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row>
        <row r="230">
          <cell r="A230">
            <v>96</v>
          </cell>
          <cell r="B230">
            <v>0</v>
          </cell>
          <cell r="C230" t="str">
            <v>C</v>
          </cell>
          <cell r="D230">
            <v>0</v>
          </cell>
          <cell r="E230">
            <v>0</v>
          </cell>
          <cell r="F230" t="str">
            <v>Basic water meter readings in diary.</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row>
        <row r="231">
          <cell r="D231" t="str">
            <v xml:space="preserve">Class B </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A232">
            <v>97</v>
          </cell>
          <cell r="B232">
            <v>0</v>
          </cell>
          <cell r="C232" t="str">
            <v>B</v>
          </cell>
          <cell r="D232">
            <v>0</v>
          </cell>
          <cell r="E232">
            <v>0</v>
          </cell>
          <cell r="F232" t="str">
            <v>Scheduling tools used manually</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row>
        <row r="233">
          <cell r="A233">
            <v>98</v>
          </cell>
          <cell r="B233">
            <v>0</v>
          </cell>
          <cell r="C233" t="str">
            <v>B</v>
          </cell>
          <cell r="D233">
            <v>0</v>
          </cell>
          <cell r="E233">
            <v>0</v>
          </cell>
          <cell r="F233" t="str">
            <v>Weather forecasting models used</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row>
        <row r="234">
          <cell r="A234">
            <v>99</v>
          </cell>
          <cell r="B234">
            <v>0</v>
          </cell>
          <cell r="C234" t="str">
            <v>B</v>
          </cell>
          <cell r="D234">
            <v>0</v>
          </cell>
          <cell r="E234">
            <v>0</v>
          </cell>
          <cell r="F234" t="str">
            <v>Irrigation strategy developed for each crop year</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row>
        <row r="235">
          <cell r="A235">
            <v>100</v>
          </cell>
          <cell r="B235">
            <v>0</v>
          </cell>
          <cell r="C235" t="str">
            <v>B</v>
          </cell>
          <cell r="D235">
            <v>0</v>
          </cell>
          <cell r="E235">
            <v>0</v>
          </cell>
          <cell r="F235" t="str">
            <v>Irrigation strategy based on crop growth requirements and matched to water availability</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row>
        <row r="236">
          <cell r="A236">
            <v>101</v>
          </cell>
          <cell r="B236">
            <v>0</v>
          </cell>
          <cell r="C236" t="str">
            <v>B</v>
          </cell>
          <cell r="D236">
            <v>0</v>
          </cell>
          <cell r="E236">
            <v>0</v>
          </cell>
          <cell r="F236" t="str">
            <v>Irrigation strategy includes incorporation of nutrients and chemicals where possible</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row>
        <row r="237">
          <cell r="A237">
            <v>102</v>
          </cell>
          <cell r="B237">
            <v>0</v>
          </cell>
          <cell r="C237" t="str">
            <v>B</v>
          </cell>
          <cell r="D237">
            <v>0</v>
          </cell>
          <cell r="E237">
            <v>0</v>
          </cell>
          <cell r="F237" t="str">
            <v>Irrigation systems match soil and topography</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row>
        <row r="238">
          <cell r="A238">
            <v>103</v>
          </cell>
          <cell r="B238">
            <v>0</v>
          </cell>
          <cell r="C238" t="str">
            <v>B</v>
          </cell>
          <cell r="D238">
            <v>0</v>
          </cell>
          <cell r="E238">
            <v>0</v>
          </cell>
          <cell r="F238" t="str">
            <v>Water analysis of source water where applicable</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row>
        <row r="239">
          <cell r="A239">
            <v>104</v>
          </cell>
          <cell r="B239">
            <v>0</v>
          </cell>
          <cell r="C239" t="str">
            <v>B</v>
          </cell>
          <cell r="D239">
            <v>0</v>
          </cell>
          <cell r="E239">
            <v>0</v>
          </cell>
          <cell r="F239" t="str">
            <v>Storm water storages/sediment traps part of drainage system</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row>
        <row r="240">
          <cell r="A240">
            <v>105</v>
          </cell>
          <cell r="B240">
            <v>0</v>
          </cell>
          <cell r="C240" t="str">
            <v>B</v>
          </cell>
          <cell r="D240">
            <v>0</v>
          </cell>
          <cell r="E240">
            <v>0</v>
          </cell>
          <cell r="F240" t="str">
            <v>Irrigation records kept</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row>
        <row r="241">
          <cell r="D241" t="str">
            <v>Class A</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row>
        <row r="242">
          <cell r="A242">
            <v>106</v>
          </cell>
          <cell r="B242">
            <v>0</v>
          </cell>
          <cell r="C242" t="str">
            <v>A</v>
          </cell>
          <cell r="D242">
            <v>0</v>
          </cell>
          <cell r="E242">
            <v>0</v>
          </cell>
          <cell r="F242" t="str">
            <v>Scheduling tools used with some level of automation</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row>
        <row r="243">
          <cell r="A243">
            <v>107</v>
          </cell>
          <cell r="B243">
            <v>0</v>
          </cell>
          <cell r="C243" t="str">
            <v>A</v>
          </cell>
          <cell r="D243">
            <v>0</v>
          </cell>
          <cell r="E243">
            <v>0</v>
          </cell>
          <cell r="F243" t="str">
            <v>Scheduling based on blocks or soil types</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row>
        <row r="244">
          <cell r="A244">
            <v>108</v>
          </cell>
          <cell r="B244">
            <v>0</v>
          </cell>
          <cell r="C244" t="str">
            <v>A</v>
          </cell>
          <cell r="D244">
            <v>0</v>
          </cell>
          <cell r="E244">
            <v>0</v>
          </cell>
          <cell r="F244" t="str">
            <v>Weather forecasting models used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row>
        <row r="245">
          <cell r="A245">
            <v>109</v>
          </cell>
          <cell r="B245">
            <v>0</v>
          </cell>
          <cell r="C245" t="str">
            <v>A</v>
          </cell>
          <cell r="D245">
            <v>0</v>
          </cell>
          <cell r="E245">
            <v>0</v>
          </cell>
          <cell r="F245" t="str">
            <v>Irrigation strategy developed for each crop year</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row>
        <row r="246">
          <cell r="A246">
            <v>110</v>
          </cell>
          <cell r="B246">
            <v>0</v>
          </cell>
          <cell r="C246" t="str">
            <v>A</v>
          </cell>
          <cell r="D246">
            <v>0</v>
          </cell>
          <cell r="E246">
            <v>0</v>
          </cell>
          <cell r="F246" t="str">
            <v>Irrigation strategy based on crop growth requirements and matched to water availability</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row>
        <row r="247">
          <cell r="A247">
            <v>111</v>
          </cell>
          <cell r="B247">
            <v>0</v>
          </cell>
          <cell r="C247" t="str">
            <v>A</v>
          </cell>
          <cell r="D247">
            <v>0</v>
          </cell>
          <cell r="E247">
            <v>0</v>
          </cell>
          <cell r="F247" t="str">
            <v>Irrigation strategy includes incorporation of nutrients and chemicals where possible</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row>
        <row r="248">
          <cell r="A248">
            <v>112</v>
          </cell>
          <cell r="B248">
            <v>0</v>
          </cell>
          <cell r="C248" t="str">
            <v>A</v>
          </cell>
          <cell r="D248">
            <v>0</v>
          </cell>
          <cell r="E248">
            <v>0</v>
          </cell>
          <cell r="F248" t="str">
            <v>Irrigation systems match soil and topography</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row>
        <row r="249">
          <cell r="A249">
            <v>113</v>
          </cell>
          <cell r="B249">
            <v>0</v>
          </cell>
          <cell r="C249" t="str">
            <v>A</v>
          </cell>
          <cell r="D249">
            <v>0</v>
          </cell>
          <cell r="E249">
            <v>0</v>
          </cell>
          <cell r="F249" t="str">
            <v>Use of low pressure overhead and trickle irrigation systems</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row>
        <row r="250">
          <cell r="A250">
            <v>114</v>
          </cell>
          <cell r="B250">
            <v>0</v>
          </cell>
          <cell r="C250" t="str">
            <v>A</v>
          </cell>
          <cell r="D250">
            <v>0</v>
          </cell>
          <cell r="E250">
            <v>0</v>
          </cell>
          <cell r="F250" t="str">
            <v>Comprehensive drainage plan in place</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row>
        <row r="251">
          <cell r="A251">
            <v>115</v>
          </cell>
          <cell r="B251">
            <v>0</v>
          </cell>
          <cell r="C251" t="str">
            <v>A</v>
          </cell>
          <cell r="D251">
            <v>0</v>
          </cell>
          <cell r="E251">
            <v>0</v>
          </cell>
          <cell r="F251" t="str">
            <v>Storm water storages/sediment traps part of drainage system</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row>
        <row r="252">
          <cell r="A252">
            <v>116</v>
          </cell>
          <cell r="B252">
            <v>0</v>
          </cell>
          <cell r="C252" t="str">
            <v>A</v>
          </cell>
          <cell r="D252">
            <v>0</v>
          </cell>
          <cell r="E252">
            <v>0</v>
          </cell>
          <cell r="F252" t="str">
            <v>Spatial software used for recording</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row>
        <row r="253">
          <cell r="A253">
            <v>117</v>
          </cell>
          <cell r="B253">
            <v>0</v>
          </cell>
          <cell r="C253" t="str">
            <v>A</v>
          </cell>
          <cell r="D253">
            <v>0</v>
          </cell>
          <cell r="E253">
            <v>0</v>
          </cell>
          <cell r="F253" t="str">
            <v>Computer records</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t="str">
            <v>Action to improve practice avanced by Reef Rescue Project</v>
          </cell>
          <cell r="U254">
            <v>0</v>
          </cell>
        </row>
        <row r="255">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row>
        <row r="256">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row>
        <row r="257">
          <cell r="D257">
            <v>0</v>
          </cell>
          <cell r="E257" t="str">
            <v>DISCUSSION</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row>
        <row r="258">
          <cell r="A258">
            <v>0</v>
          </cell>
          <cell r="D258">
            <v>0</v>
          </cell>
          <cell r="E258" t="str">
            <v>Run-off and deep drainage management</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row>
        <row r="259">
          <cell r="A259">
            <v>0</v>
          </cell>
          <cell r="D259">
            <v>0</v>
          </cell>
          <cell r="E259" t="str">
            <v>·   Run-off and deep drainage are the main losses from irrigation systems. Run-off should be minimised to reduce the amount of pesticides and nutrients being removed from the field. Also water that runs off without being captured in a tail water recycling system is water that is wasted from the system. A small amount of deep drainage is necessary to leach salts and sodium (if the soil is sodic and the sodicity is being managed) from the root zone; however in most areas summer rainfall will provide a sufficient leaching fraction. Excessive unmanaged deep drainage is a problem in that it can leach nutrients below the root zone therefore making them unavailable for crop uptake. Deep drainage from irrigation is also a major cause of groundwater rise i.e. the water table moves closer to the soil surface. If the water table gets to within 0.5m (or 1m if it is saline) of the surface and remains there crop yield can be reduced.</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row>
        <row r="260">
          <cell r="A260">
            <v>0</v>
          </cell>
          <cell r="D260">
            <v>0</v>
          </cell>
          <cell r="E260" t="str">
            <v>·   Not all sites are suitable for recycle pits. Very permeable soils will not be able to contain the water without being lined. The pit design should be large enough to capture the irrigation run-off and the pumping capacity sufficient to reuse that water. The idea of a recycling pit is to ‘recycle’ the water quickly and keep the water level low so it is able to capture irrigation and rainfall run-off.</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row>
        <row r="261">
          <cell r="A261">
            <v>0</v>
          </cell>
          <cell r="D261">
            <v>0</v>
          </cell>
          <cell r="E261" t="str">
            <v>Water Quality</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row>
        <row r="262">
          <cell r="A262">
            <v>0</v>
          </cell>
          <cell r="D262">
            <v>0</v>
          </cell>
          <cell r="E262" t="str">
            <v>·   The quality of irrigation water will affect its suitability for irrigation, as over time soils take on the chemical properties of the irrigation water used on them. Thus, without proper leaching, saline soils will result from the use of saline water and water with a high sodium hazard will produce sodic soils. Salinity and sodicity affect the way soil particles aggregate. Sodic soils with low levels of salinity are most likely to disperse and become difficult to irrigate and work. Saline sodic soils have good structure but the salinity causes other problems with water uptake by the crop.</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row>
        <row r="263">
          <cell r="A263">
            <v>0</v>
          </cell>
          <cell r="D263">
            <v>0</v>
          </cell>
          <cell r="E263" t="str">
            <v>·    The water quality and soil type will determine the management required. For example if low salinity water is to be used on light soils the soils are likely to disperse without the addition of gypsum. The overall water quality may be improved by mixing with an alternative source. Where mixing is not a viable option it may be possible to alternate ‘good’ and ‘bad’ sources to improve the general water quality</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row>
        <row r="264">
          <cell r="A264">
            <v>0</v>
          </cell>
          <cell r="D264">
            <v>0</v>
          </cell>
          <cell r="E264" t="str">
            <v>Calculating the amount of water to apply</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row>
        <row r="265">
          <cell r="A265">
            <v>0</v>
          </cell>
          <cell r="D265">
            <v>0</v>
          </cell>
          <cell r="E265" t="str">
            <v>·        In order to effectively schedule irrigation and match application rates to crop water use, the amount of water to apply at each irrigation needs to be calculated. Applying more water than the soil can hold leads to run-off or deep drainage.</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row>
        <row r="266">
          <cell r="A266">
            <v>0</v>
          </cell>
          <cell r="D266">
            <v>0</v>
          </cell>
          <cell r="E266" t="str">
            <v>·        Soils maps in irrigation areas usually have the water holding capacity of the soil on them. While many of these maps are quite old they provide a starting point and when combined with crop water use figures can be used to determine irrigation volumes.</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row>
        <row r="267">
          <cell r="A267">
            <v>0</v>
          </cell>
          <cell r="D267">
            <v>0</v>
          </cell>
          <cell r="E267" t="str">
            <v>Calculating how often to apply water</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row>
        <row r="268">
          <cell r="A268">
            <v>0</v>
          </cell>
          <cell r="D268">
            <v>0</v>
          </cell>
          <cell r="E268" t="str">
            <v>·        To match water application to crop requirement and reduce stress on the crop from a lack of water or an oversupply (waterlogging) an appropriate irrigation schedule needs to be determined. A range of tools are available to help with scheduling. They can be as simple as knowing the crop water use from crop factors and evaporation figures to using irrigation minipans or sophisticated moisture measuring instruments.</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row>
        <row r="269">
          <cell r="A269">
            <v>0</v>
          </cell>
          <cell r="D269">
            <v>0</v>
          </cell>
          <cell r="E269" t="str">
            <v>·        Weather and climate forecasting should also be used when making scheduling decisions. In districts where irrigation water is limited, climate forecasts can be used to determine whether to use that water early or late in the season (see Seasonal allocation management).</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row>
        <row r="270">
          <cell r="A270">
            <v>0</v>
          </cell>
          <cell r="D270">
            <v>0</v>
          </cell>
          <cell r="E270" t="str">
            <v>Seasonal allocation management</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row>
        <row r="271">
          <cell r="A271">
            <v>0</v>
          </cell>
          <cell r="D271">
            <v>0</v>
          </cell>
          <cell r="E271" t="str">
            <v>·   Where water is limited consideration needs to be given to how best to use the available water for maximum return. This can be done by</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row>
        <row r="272">
          <cell r="A272">
            <v>0</v>
          </cell>
          <cell r="D272">
            <v>0</v>
          </cell>
          <cell r="E272">
            <v>0</v>
          </cell>
          <cell r="F272" t="str">
            <v>o    Knowing how much water the crop will use over a season – local extension staff can often help with this</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row>
        <row r="273">
          <cell r="A273">
            <v>0</v>
          </cell>
          <cell r="D273">
            <v>0</v>
          </cell>
          <cell r="E273">
            <v>0</v>
          </cell>
          <cell r="F273" t="str">
            <v>o    Knowing what the irrigation allocation will be for the upcoming season and deciding if it is cost effective to buy or lease additional water.</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row>
        <row r="274">
          <cell r="A274">
            <v>0</v>
          </cell>
          <cell r="D274">
            <v>0</v>
          </cell>
          <cell r="E274">
            <v>0</v>
          </cell>
          <cell r="F274" t="str">
            <v xml:space="preserve">o    Taking into account the crop cycle and expected rainfall patterns when allocating limited water – early ratoon crops will be doing more of their growing before the wet season compared to late crops that will require irrigation for a longer period after the wet  </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row>
        <row r="275">
          <cell r="A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row>
        <row r="276">
          <cell r="A276">
            <v>0</v>
          </cell>
          <cell r="D276">
            <v>0</v>
          </cell>
          <cell r="E276" t="str">
            <v>According to the Mackay sugarcane soil survey, there are distinct soil types on our farms and these are some of the important characteristics of those soils</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row>
        <row r="277">
          <cell r="A277">
            <v>0</v>
          </cell>
          <cell r="D277">
            <v>0</v>
          </cell>
          <cell r="E277" t="str">
            <v>Ø  Victoria Plains – a deep, alluvial, black cracking clay soil with a strong self-mulching surface soil. It has a high PAWC of 125 mm, and a rooting depth of 1 m. It is suitable for overhead and flood irrigation. Surface drainage is important due to slow soil drainage which can lead to potential waterlogging problems if the land does not have an even slope.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row>
        <row r="278">
          <cell r="A278">
            <v>0</v>
          </cell>
          <cell r="D278">
            <v>0</v>
          </cell>
          <cell r="E278" t="str">
            <v>Ø  Brightley – a  deep, alluvial, grey, cracking clay with a weak self-mulching soil surface. It has a high PAWC of 115 mm and a rooting depth of 1m. It is suitable for overhead and furrow irrigation. Surface drainage is important due to slow soil drainage which can lead to potential water logging problems if the land does not have an even slope.</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row>
        <row r="279">
          <cell r="A279">
            <v>0</v>
          </cell>
          <cell r="D279">
            <v>0</v>
          </cell>
          <cell r="E279" t="str">
            <v>Ø  Marian – a deep, alluvial duplex soil with a sandy clay loam to clay loam surface soil that overlies a mottled, brown, subsoil. Marian has a deep rooting depth of 1 m and a moderate PAWC of 80 mm. It is suitable for both overhead and furrow irrigation, but could have waterlogging problems due to the slowly draining subsoil, so surface drainage is important.</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row>
        <row r="280">
          <cell r="A280">
            <v>0</v>
          </cell>
          <cell r="D280">
            <v>0</v>
          </cell>
          <cell r="E280" t="str">
            <v>Ø  Mirani – a deep, alluvial duplex soil with a thick sandy loam to sandy clay loam surface soil that overlies a conspicuously bleached sandy subsurface layer. This overlies a slowly draining, sodic, yellow or grey mottled subsoil. Mirani has a rooting depth of 1 m and a moderate PAWC of 65 mm in the upper metre. However it could have waterlogging problems due to the slowly draining subsoil, so surface drainage is important.</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row>
        <row r="281">
          <cell r="A281">
            <v>0</v>
          </cell>
          <cell r="D281">
            <v>0</v>
          </cell>
          <cell r="E281" t="str">
            <v xml:space="preserve">Ø  St Helens – a deep, well-structured alluvial soil with a clay loamy to light clay surface soil that overlies a dark structured sandy light clay subsoil. The subsoil sometimes overlies highly permeable sandy or gravel layers below 0.5 m. It has a rooting depth of 1 m and a PAWC of only 75 mm if sandy layers are present or up to 90 mm if the lower subsoil is sandy clay. </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row>
        <row r="282">
          <cell r="A282">
            <v>0</v>
          </cell>
          <cell r="D282">
            <v>0</v>
          </cell>
          <cell r="E282" t="str">
            <v>Ø  Gargett – a deep, duplex soil with a thick sandy loam to sandy clay loam surface soil that overlies a mottled, yellow or grey subsoil. Gargett has a deep rooting depth of 1 m and a moderate PAWC of 70 mm. It is suitable for overhead irrigation but is generally unsuitable for furrow irrigation due to the thick sandy topsoil and/or slopes above 2%.</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row>
        <row r="283">
          <cell r="A283">
            <v>0</v>
          </cell>
          <cell r="D283">
            <v>0</v>
          </cell>
          <cell r="E283" t="str">
            <v>Ø  Dunwold – a moderately deep to deep duplex soil with a sandy to sandy clay loam topsoil that overlies an acid mottled, yellow or grey clay subsoil. It has a rooting depth that varies from 0.8 to 1 m depending on the depth to the granite bedrock and a moderate PAWC of 70 to 75 mm. It is suitable for overhead spray irrigation only due to slope.</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row>
        <row r="284">
          <cell r="A284">
            <v>0</v>
          </cell>
          <cell r="D284">
            <v>0</v>
          </cell>
          <cell r="E284" t="str">
            <v>Ø  Tannalo – a deep sandy soil with a sandy loam to sandy clay loam topsoil that overlies a massive, brown sandy clay loam subsoil and buried soil layers. As this soil sandy clay loam texture it is freely draining and permeable – irrigations need to be managed to prevent excessive water and nutrient losses to deep drainage. It has a rooting depth of 1 m and a moderate PAWC of 70 mm due to its sandy clay loam texture. It is suitable for overhead irrigation only as it is too sandy for furrow irrigation.</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row>
        <row r="285">
          <cell r="A285">
            <v>0</v>
          </cell>
          <cell r="D285">
            <v>0</v>
          </cell>
          <cell r="E285" t="str">
            <v>Ø  Calen – a deep, alluvial duplex soil with a sandy clay loam to clay loam surface soil that overlies a grey or yellow, sodic subsoil. Calen has a deep rooting depth of 1 m and a moderate PAWC of 80 mm. It is suitable for both overhead and furrow irrigation, but could have waterlogging problems due to the slowly draining subsoil, so surface drainage is important.</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row>
        <row r="286">
          <cell r="A286">
            <v>0</v>
          </cell>
          <cell r="D286">
            <v>0</v>
          </cell>
          <cell r="E286" t="str">
            <v>Ø  Glenella – a moderately deep to deep, well-structured gradational to uniform, non-cracking clay soil with a clay loamy to light clay surface soil. It has a rooting depth of 0.7 to 1 m that is limited at times by hard rock. As a result its PAWC varies from 80 to 120 mm. It is suitable for spray irrigation only as it occurs on slopes greater than 2%.</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row>
        <row r="287">
          <cell r="A287">
            <v>0</v>
          </cell>
          <cell r="D287">
            <v>0</v>
          </cell>
          <cell r="E287" t="str">
            <v>Ø  Whiptail – a moderately deep to duplex soil formed on acid volcanic rocks with a strongly sodic subsoil that limits rooting depth to only 0.4 m. As a result it has a low PAWC of only 45 mm which means this soil needs to be watered more frequently so that crop growth is not limited. It is suitable for overhead irrigation only as it occurs on slopes greater than 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row>
        <row r="288">
          <cell r="A288">
            <v>0</v>
          </cell>
          <cell r="D288">
            <v>0</v>
          </cell>
          <cell r="E288" t="str">
            <v xml:space="preserve">Ø  Wagoora – a deep red-brown structured clay soil with a clay loam to light clay topsoil that overlies a red or brown clay subsoil that is moderately draining. It has a rooting depth of 1 m and a reasonable PAWC of 80 to 100 mm. </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row>
        <row r="289">
          <cell r="A289">
            <v>0</v>
          </cell>
          <cell r="D289">
            <v>0</v>
          </cell>
          <cell r="E289" t="str">
            <v xml:space="preserve">Ø  Mentmore – a moderately deep, sodic duplex soil with a sandy loam to sandy clay loam topsoil that has a thick bleached subsurface layer. This overlies a tough, acidic sodic yellow, mottled subsoil that has a coarse structure. Hard unweathered bedrock usually occurs between 0.5 to 0.7 m which determines the rooting depth. It therefore has a low PAWC of 55 to 65 mm. </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row>
        <row r="290">
          <cell r="A290">
            <v>0</v>
          </cell>
          <cell r="D290">
            <v>0</v>
          </cell>
          <cell r="E290" t="str">
            <v>Ø  Wollingford – a similar soil to Mentmore except that subsoil is alkaline and it has a rooting depth of 0.6 to 1 m due to bedrock. It has a low PAWC of 50 to 80 mm depending on profile depth.</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row>
        <row r="291">
          <cell r="A291">
            <v>0</v>
          </cell>
          <cell r="D291">
            <v>0</v>
          </cell>
          <cell r="E291" t="str">
            <v>Ø  Eton – a deep, alluvial duplex soil with a sandy clay loam to clay loam surface soil that overlies a mottled, grey or yellow, sodic subsoil. Eton has a deep rooting depth of 1 m and a moderate PAWC of 90 mm. It is suitable for both overhead and furrow irrigation, but could have waterlogging problems due to the slowly draining subsoil, so surface drainage is important.</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row>
        <row r="292">
          <cell r="A292">
            <v>0</v>
          </cell>
          <cell r="D292">
            <v>0</v>
          </cell>
          <cell r="E292" t="str">
            <v>Ø  Jumper – a moderately deep sodic duplex soil formed on sedimentary rocks onrises. Shallow bedrock limits rooting depth to 0.7 to 1 m. As a result it has a moderate PAWC of 60 to 80 mm which means this soil needs to be watered more frequently so that crop growth is not limited. It is suitable for overhead irrigation only as it occurs on slopes greater than 2%.</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row>
        <row r="293">
          <cell r="A293">
            <v>0</v>
          </cell>
          <cell r="D293">
            <v>0</v>
          </cell>
          <cell r="E293" t="str">
            <v>Ø  Pioneer – a deep alluvial gradational clay loamy soil of the main levees of the Pioneer River, Cattle, Sandy and Bakers Creeks. It has a thick, clay loamy surface soil that over lies a sandy light clay subsoil. Sandy lenses below 0.5 m are common. It is well draining with a moderate to high PAWC of 75 to 100 mm and a rooting depth of 1 m or deeper.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row>
        <row r="294">
          <cell r="A294">
            <v>0</v>
          </cell>
          <cell r="D294">
            <v>0</v>
          </cell>
          <cell r="E294" t="str">
            <v xml:space="preserve">Ø  Ossa – a deep, sodic duplex soil with a sandy loam to sandy clay loam topsoil that has a thick bleached subsurface layer. This overlies a tough, sodic grey, mottled subsoil that has a coarse structure, which limits the rooting depth to 0.7 m. Buried layers of large gravels sometimes occur below 0.9 m. It therefore has a low PAWC of 65 mm. </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row>
        <row r="295">
          <cell r="D295">
            <v>0</v>
          </cell>
          <cell r="E295" t="str">
            <v>Develop an annual irrigation plan to schedule waterings based on crop water demand and soil water holding capacities – i.e. soils with lower water holding capacities will require more frequent irrigations.</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row>
        <row r="297">
          <cell r="D297">
            <v>0</v>
          </cell>
          <cell r="E297" t="str">
            <v>The peak summer irrigation cycle times are shown in the following table for some soil types as an example.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row>
        <row r="298">
          <cell r="D298">
            <v>0</v>
          </cell>
          <cell r="E298" t="str">
            <v>Soil</v>
          </cell>
          <cell r="F298">
            <v>0</v>
          </cell>
          <cell r="G298" t="str">
            <v>PAWC (mm/m)</v>
          </cell>
          <cell r="H298">
            <v>0</v>
          </cell>
          <cell r="I298">
            <v>0</v>
          </cell>
          <cell r="J298" t="str">
            <v xml:space="preserve">Rooting Depth </v>
          </cell>
          <cell r="K298">
            <v>0</v>
          </cell>
          <cell r="L298">
            <v>0</v>
          </cell>
          <cell r="M298" t="str">
            <v>Peak evapotranspiration</v>
          </cell>
          <cell r="N298">
            <v>0</v>
          </cell>
          <cell r="O298">
            <v>0</v>
          </cell>
          <cell r="P298" t="str">
            <v xml:space="preserve">Readily available water </v>
          </cell>
          <cell r="Q298">
            <v>0</v>
          </cell>
          <cell r="R298" t="str">
            <v>Peak Irrigation cycle time</v>
          </cell>
          <cell r="S298">
            <v>0</v>
          </cell>
          <cell r="T298">
            <v>0</v>
          </cell>
          <cell r="U298">
            <v>0</v>
          </cell>
        </row>
        <row r="299">
          <cell r="D299">
            <v>0</v>
          </cell>
          <cell r="E299" t="str">
            <v>Brightly</v>
          </cell>
          <cell r="F299">
            <v>0</v>
          </cell>
          <cell r="G299">
            <v>115</v>
          </cell>
          <cell r="H299">
            <v>0</v>
          </cell>
          <cell r="I299">
            <v>0</v>
          </cell>
          <cell r="J299" t="str">
            <v>1 m</v>
          </cell>
          <cell r="K299">
            <v>0</v>
          </cell>
          <cell r="L299">
            <v>0</v>
          </cell>
          <cell r="M299" t="str">
            <v>6 mm/day</v>
          </cell>
          <cell r="N299">
            <v>0</v>
          </cell>
          <cell r="O299">
            <v>0</v>
          </cell>
          <cell r="P299" t="str">
            <v>58 mm</v>
          </cell>
          <cell r="Q299">
            <v>0</v>
          </cell>
          <cell r="R299" t="str">
            <v>10 days</v>
          </cell>
          <cell r="S299">
            <v>0</v>
          </cell>
          <cell r="T299">
            <v>0</v>
          </cell>
          <cell r="U299">
            <v>0</v>
          </cell>
        </row>
        <row r="300">
          <cell r="D300">
            <v>0</v>
          </cell>
          <cell r="E300" t="str">
            <v>Marian</v>
          </cell>
          <cell r="F300">
            <v>0</v>
          </cell>
          <cell r="G300">
            <v>80</v>
          </cell>
          <cell r="H300">
            <v>0</v>
          </cell>
          <cell r="I300">
            <v>0</v>
          </cell>
          <cell r="J300" t="str">
            <v>1 m</v>
          </cell>
          <cell r="K300">
            <v>0</v>
          </cell>
          <cell r="L300">
            <v>0</v>
          </cell>
          <cell r="M300" t="str">
            <v>6 mm/day</v>
          </cell>
          <cell r="N300">
            <v>0</v>
          </cell>
          <cell r="O300">
            <v>0</v>
          </cell>
          <cell r="P300" t="str">
            <v>40 mm</v>
          </cell>
          <cell r="Q300">
            <v>0</v>
          </cell>
          <cell r="R300" t="str">
            <v>7 days</v>
          </cell>
          <cell r="S300">
            <v>0</v>
          </cell>
          <cell r="T300">
            <v>0</v>
          </cell>
          <cell r="U300">
            <v>0</v>
          </cell>
        </row>
        <row r="301">
          <cell r="D301">
            <v>0</v>
          </cell>
          <cell r="E301" t="str">
            <v>St Helens</v>
          </cell>
          <cell r="F301">
            <v>0</v>
          </cell>
          <cell r="G301" t="str">
            <v>75 to 90</v>
          </cell>
          <cell r="H301">
            <v>0</v>
          </cell>
          <cell r="I301">
            <v>0</v>
          </cell>
          <cell r="J301" t="str">
            <v>1 m</v>
          </cell>
          <cell r="K301">
            <v>0</v>
          </cell>
          <cell r="L301">
            <v>0</v>
          </cell>
          <cell r="M301" t="str">
            <v>6 mm/day</v>
          </cell>
          <cell r="N301">
            <v>0</v>
          </cell>
          <cell r="O301">
            <v>0</v>
          </cell>
          <cell r="P301" t="str">
            <v>38 to 45 mm</v>
          </cell>
          <cell r="Q301">
            <v>0</v>
          </cell>
          <cell r="R301" t="str">
            <v>6 to 8 days</v>
          </cell>
          <cell r="S301">
            <v>0</v>
          </cell>
          <cell r="T301">
            <v>0</v>
          </cell>
          <cell r="U301">
            <v>0</v>
          </cell>
        </row>
        <row r="302">
          <cell r="D302">
            <v>0</v>
          </cell>
          <cell r="E302" t="str">
            <v>Gargett</v>
          </cell>
          <cell r="F302">
            <v>0</v>
          </cell>
          <cell r="G302">
            <v>70</v>
          </cell>
          <cell r="H302">
            <v>0</v>
          </cell>
          <cell r="I302">
            <v>0</v>
          </cell>
          <cell r="J302" t="str">
            <v>1 m</v>
          </cell>
          <cell r="K302">
            <v>0</v>
          </cell>
          <cell r="L302">
            <v>0</v>
          </cell>
          <cell r="M302" t="str">
            <v>6 mm/day</v>
          </cell>
          <cell r="N302">
            <v>0</v>
          </cell>
          <cell r="O302">
            <v>0</v>
          </cell>
          <cell r="P302" t="str">
            <v>35 mm</v>
          </cell>
          <cell r="Q302">
            <v>0</v>
          </cell>
          <cell r="R302" t="str">
            <v>6 days</v>
          </cell>
          <cell r="S302">
            <v>0</v>
          </cell>
          <cell r="T302">
            <v>0</v>
          </cell>
          <cell r="U302">
            <v>0</v>
          </cell>
        </row>
        <row r="303">
          <cell r="D303">
            <v>0</v>
          </cell>
          <cell r="E303" t="str">
            <v>Dunwold</v>
          </cell>
          <cell r="F303">
            <v>0</v>
          </cell>
          <cell r="G303" t="str">
            <v xml:space="preserve">70 to 75 </v>
          </cell>
          <cell r="H303">
            <v>0</v>
          </cell>
          <cell r="I303">
            <v>0</v>
          </cell>
          <cell r="J303" t="str">
            <v>0.8 to 1 m</v>
          </cell>
          <cell r="K303">
            <v>0</v>
          </cell>
          <cell r="L303">
            <v>0</v>
          </cell>
          <cell r="M303" t="str">
            <v>6 mm/day</v>
          </cell>
          <cell r="N303">
            <v>0</v>
          </cell>
          <cell r="O303">
            <v>0</v>
          </cell>
          <cell r="P303" t="str">
            <v>35 to 38 mm</v>
          </cell>
          <cell r="Q303">
            <v>0</v>
          </cell>
          <cell r="R303" t="str">
            <v>6 days</v>
          </cell>
          <cell r="S303">
            <v>0</v>
          </cell>
          <cell r="T303">
            <v>0</v>
          </cell>
          <cell r="U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row>
        <row r="305">
          <cell r="D305">
            <v>0</v>
          </cell>
          <cell r="E305" t="str">
            <v>For lower evapotranspiration rates in autumn and spring, the cycle lengths will increase as the water use demand decreases.</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row>
        <row r="307">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row>
        <row r="308">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row>
        <row r="309">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row>
        <row r="310">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row>
        <row r="311">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row>
        <row r="312">
          <cell r="D312" t="str">
            <v>STORMWATER MANAGEMENT</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row>
        <row r="313">
          <cell r="D313" t="str">
            <v xml:space="preserve">r </v>
          </cell>
          <cell r="E313" t="str">
            <v>Not best practice</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row>
        <row r="314">
          <cell r="D314" t="str">
            <v>P</v>
          </cell>
          <cell r="E314" t="str">
            <v>Best Practice</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t="str">
            <v>Action to improve practice</v>
          </cell>
          <cell r="U314" t="str">
            <v>Year</v>
          </cell>
        </row>
        <row r="315">
          <cell r="D315" t="str">
            <v>Class D</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row>
        <row r="316">
          <cell r="A316">
            <v>118</v>
          </cell>
          <cell r="B316">
            <v>0</v>
          </cell>
          <cell r="C316" t="str">
            <v>D</v>
          </cell>
          <cell r="D316">
            <v>0</v>
          </cell>
          <cell r="E316">
            <v>0</v>
          </cell>
          <cell r="F316" t="str">
            <v>Limited runoff control systems in place</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row>
        <row r="317">
          <cell r="D317" t="str">
            <v>Class C</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row>
        <row r="318">
          <cell r="A318">
            <v>119</v>
          </cell>
          <cell r="B318">
            <v>0</v>
          </cell>
          <cell r="C318" t="str">
            <v>C</v>
          </cell>
          <cell r="D318">
            <v>0</v>
          </cell>
          <cell r="E318">
            <v>0</v>
          </cell>
          <cell r="F318" t="str">
            <v>Only grassed headlands and or drains manage floodwater off of the farm.</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row>
        <row r="319">
          <cell r="D319" t="str">
            <v>Class B</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row>
        <row r="320">
          <cell r="A320">
            <v>120</v>
          </cell>
          <cell r="B320">
            <v>0</v>
          </cell>
          <cell r="C320" t="str">
            <v>B</v>
          </cell>
          <cell r="D320">
            <v>0</v>
          </cell>
          <cell r="E320">
            <v>0</v>
          </cell>
          <cell r="F320" t="str">
            <v>Tailwater/stormwater structures in place at SOME drainage collection/exit points</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row>
        <row r="321">
          <cell r="A321">
            <v>121</v>
          </cell>
          <cell r="B321">
            <v>0</v>
          </cell>
          <cell r="C321" t="str">
            <v>B</v>
          </cell>
          <cell r="D321">
            <v>0</v>
          </cell>
          <cell r="E321">
            <v>0</v>
          </cell>
          <cell r="F321" t="str">
            <v>Buffer/filter strips located strategically to intercept tailwater/stormwater</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row>
        <row r="322">
          <cell r="A322">
            <v>122</v>
          </cell>
          <cell r="B322">
            <v>0</v>
          </cell>
          <cell r="C322" t="str">
            <v>B</v>
          </cell>
          <cell r="D322">
            <v>0</v>
          </cell>
          <cell r="E322">
            <v>0</v>
          </cell>
          <cell r="F322" t="str">
            <v>Streambank protection measures in place</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row>
        <row r="323">
          <cell r="D323" t="str">
            <v>Class A</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row>
        <row r="324">
          <cell r="A324">
            <v>123</v>
          </cell>
          <cell r="B324">
            <v>0</v>
          </cell>
          <cell r="C324" t="str">
            <v>A</v>
          </cell>
          <cell r="D324">
            <v>0</v>
          </cell>
          <cell r="E324">
            <v>0</v>
          </cell>
          <cell r="F324" t="str">
            <v>Tailwater/stormwater structures in place at ALL drainage collection/exit points</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row>
        <row r="325">
          <cell r="A325">
            <v>124</v>
          </cell>
          <cell r="B325">
            <v>0</v>
          </cell>
          <cell r="C325" t="str">
            <v>A</v>
          </cell>
          <cell r="D325">
            <v>0</v>
          </cell>
          <cell r="E325">
            <v>0</v>
          </cell>
          <cell r="F325" t="str">
            <v>Water analysis of stormwater runoff</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row>
        <row r="326">
          <cell r="A326">
            <v>125</v>
          </cell>
          <cell r="B326">
            <v>0</v>
          </cell>
          <cell r="C326" t="str">
            <v>A</v>
          </cell>
          <cell r="D326">
            <v>0</v>
          </cell>
          <cell r="E326">
            <v>0</v>
          </cell>
          <cell r="F326" t="str">
            <v>Detailed farm drainage plan</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row>
        <row r="327">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t="str">
            <v>Action to improve practice avanced by Reef Rescue Project</v>
          </cell>
          <cell r="U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row>
        <row r="330">
          <cell r="A330">
            <v>0</v>
          </cell>
          <cell r="B330">
            <v>0</v>
          </cell>
          <cell r="C330">
            <v>0</v>
          </cell>
          <cell r="D330" t="str">
            <v>DISCUSSION</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row>
        <row r="331">
          <cell r="A331">
            <v>0</v>
          </cell>
          <cell r="B331">
            <v>0</v>
          </cell>
          <cell r="C331">
            <v>0</v>
          </cell>
          <cell r="D331" t="str">
            <v>Water quality monitoring of water leaving your farm can highlight unseen potential problems such as high nutrient loads and can allow you to track effects of changes in management practices on water quality. The Mackay LandCare group may be able to assist with water analysis.</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row>
        <row r="332">
          <cell r="A332">
            <v>0</v>
          </cell>
          <cell r="B332">
            <v>0</v>
          </cell>
          <cell r="C332">
            <v>0</v>
          </cell>
          <cell r="D332" t="str">
            <v xml:space="preserve"> Being able to capture farm run-off from all of the farm area can help to improve water quality of the Mackay area by reducing sediment, nutrient and chemical loads to waterbodies and ultimately the Great Barrier Reef lagoon. Detention basins that capture the first 25 mm of runoff can significantly reduce these off-farm losses.</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row>
        <row r="334">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row>
        <row r="335">
          <cell r="D335" t="str">
            <v>VARIETY MANAGEMENT</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row>
        <row r="336">
          <cell r="D336" t="str">
            <v xml:space="preserve">r </v>
          </cell>
          <cell r="E336" t="str">
            <v>Not best practice</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t="str">
            <v>Action to improve practice</v>
          </cell>
          <cell r="U336" t="str">
            <v>Year</v>
          </cell>
        </row>
        <row r="337">
          <cell r="D337" t="str">
            <v>P</v>
          </cell>
          <cell r="E337" t="str">
            <v>Best Practice</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row>
        <row r="338">
          <cell r="A338">
            <v>126</v>
          </cell>
          <cell r="B338">
            <v>0</v>
          </cell>
          <cell r="C338" t="str">
            <v>A</v>
          </cell>
          <cell r="D338">
            <v>0</v>
          </cell>
          <cell r="E338">
            <v>0</v>
          </cell>
          <cell r="F338" t="str">
            <v>Variety selection matched to soil suitability and disease reaction.</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row>
        <row r="339">
          <cell r="A339">
            <v>127</v>
          </cell>
          <cell r="B339">
            <v>0</v>
          </cell>
          <cell r="C339" t="str">
            <v>A</v>
          </cell>
          <cell r="D339">
            <v>0</v>
          </cell>
          <cell r="E339">
            <v>0</v>
          </cell>
          <cell r="F339" t="str">
            <v>Variety rotation program to manage disease.</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row>
        <row r="340">
          <cell r="A340">
            <v>128</v>
          </cell>
          <cell r="B340">
            <v>0</v>
          </cell>
          <cell r="C340" t="str">
            <v>A</v>
          </cell>
          <cell r="D340">
            <v>0</v>
          </cell>
          <cell r="E340">
            <v>0</v>
          </cell>
          <cell r="F340" t="str">
            <v>Balanced mix of crop class.</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row>
        <row r="341">
          <cell r="A341">
            <v>129</v>
          </cell>
          <cell r="B341">
            <v>0</v>
          </cell>
          <cell r="C341" t="str">
            <v>A</v>
          </cell>
          <cell r="D341">
            <v>0</v>
          </cell>
          <cell r="E341">
            <v>0</v>
          </cell>
          <cell r="F341" t="str">
            <v>Use variety selection tools (Q cane Select)</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row>
        <row r="342">
          <cell r="A342">
            <v>130</v>
          </cell>
          <cell r="B342">
            <v>0</v>
          </cell>
          <cell r="C342" t="str">
            <v>A</v>
          </cell>
          <cell r="D342">
            <v>0</v>
          </cell>
          <cell r="E342">
            <v>0</v>
          </cell>
          <cell r="F342" t="str">
            <v>Dedicated seed cane plot</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row>
        <row r="343">
          <cell r="A343">
            <v>131</v>
          </cell>
          <cell r="B343">
            <v>0</v>
          </cell>
          <cell r="C343" t="str">
            <v>A</v>
          </cell>
          <cell r="D343">
            <v>0</v>
          </cell>
          <cell r="E343">
            <v>0</v>
          </cell>
          <cell r="F343" t="str">
            <v>Records kept of seed cane varieties and location on farm</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row>
        <row r="344">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row>
        <row r="345">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row>
        <row r="346">
          <cell r="D346" t="str">
            <v>PLANTING PRACTICES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row>
        <row r="347">
          <cell r="D347" t="str">
            <v xml:space="preserve">r </v>
          </cell>
          <cell r="E347" t="str">
            <v>Not best practice</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row>
        <row r="348">
          <cell r="D348" t="str">
            <v>P</v>
          </cell>
          <cell r="E348" t="str">
            <v>Best Practice</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row>
        <row r="349">
          <cell r="A349">
            <v>132</v>
          </cell>
          <cell r="B349">
            <v>0</v>
          </cell>
          <cell r="C349" t="str">
            <v>A</v>
          </cell>
          <cell r="D349">
            <v>0</v>
          </cell>
          <cell r="E349">
            <v>0</v>
          </cell>
          <cell r="F349" t="str">
            <v>Rubberised rollers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row>
        <row r="350">
          <cell r="A350">
            <v>133</v>
          </cell>
          <cell r="B350">
            <v>0</v>
          </cell>
          <cell r="C350" t="str">
            <v>A</v>
          </cell>
          <cell r="D350">
            <v>0</v>
          </cell>
          <cell r="E350">
            <v>0</v>
          </cell>
          <cell r="F350" t="str">
            <v>Roller train optimised</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row>
        <row r="351">
          <cell r="A351">
            <v>134</v>
          </cell>
          <cell r="B351">
            <v>0</v>
          </cell>
          <cell r="C351" t="str">
            <v>A</v>
          </cell>
          <cell r="D351">
            <v>0</v>
          </cell>
          <cell r="E351">
            <v>0</v>
          </cell>
          <cell r="F351" t="str">
            <v>Inspect billet quality</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row>
        <row r="352">
          <cell r="A352">
            <v>135</v>
          </cell>
          <cell r="B352">
            <v>0</v>
          </cell>
          <cell r="C352" t="str">
            <v>A</v>
          </cell>
          <cell r="D352">
            <v>0</v>
          </cell>
          <cell r="E352">
            <v>0</v>
          </cell>
          <cell r="F352" t="str">
            <v>Fungicide, insecticide applied if required</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row>
        <row r="353">
          <cell r="A353">
            <v>136</v>
          </cell>
          <cell r="B353">
            <v>0</v>
          </cell>
          <cell r="C353" t="str">
            <v>A</v>
          </cell>
          <cell r="D353">
            <v>0</v>
          </cell>
          <cell r="E353">
            <v>0</v>
          </cell>
          <cell r="F353" t="str">
            <v>Billets planted to appropriate depth for chosen farming system and applied insecticides</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row>
        <row r="354">
          <cell r="A354">
            <v>137</v>
          </cell>
          <cell r="B354">
            <v>0</v>
          </cell>
          <cell r="C354" t="str">
            <v>A</v>
          </cell>
          <cell r="D354">
            <v>0</v>
          </cell>
          <cell r="E354">
            <v>0</v>
          </cell>
          <cell r="F354" t="str">
            <v>Avoid June planting</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row>
        <row r="355">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row>
        <row r="356">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row>
        <row r="357">
          <cell r="D357" t="str">
            <v>PEST &amp; DISEASE MANAGEMENT</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row>
        <row r="358">
          <cell r="D358" t="str">
            <v xml:space="preserve">r </v>
          </cell>
          <cell r="E358" t="str">
            <v>Not best practice</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row>
        <row r="359">
          <cell r="D359" t="str">
            <v>P</v>
          </cell>
          <cell r="E359" t="str">
            <v>Best Practice</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row>
        <row r="360">
          <cell r="A360">
            <v>138</v>
          </cell>
          <cell r="B360">
            <v>0</v>
          </cell>
          <cell r="C360" t="str">
            <v>A</v>
          </cell>
          <cell r="D360">
            <v>0</v>
          </cell>
          <cell r="E360">
            <v>0</v>
          </cell>
          <cell r="F360" t="str">
            <v>Annual review of major pest/disease management strategies – strategic management plans where feasible.</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row>
        <row r="361">
          <cell r="A361">
            <v>139</v>
          </cell>
          <cell r="B361">
            <v>0</v>
          </cell>
          <cell r="C361" t="str">
            <v>A</v>
          </cell>
          <cell r="D361">
            <v>0</v>
          </cell>
          <cell r="E361">
            <v>0</v>
          </cell>
          <cell r="F361" t="str">
            <v>All seed cane blocks inspected  &amp; also assessed by grower for disease.</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row>
        <row r="362">
          <cell r="A362">
            <v>140</v>
          </cell>
          <cell r="B362">
            <v>0</v>
          </cell>
          <cell r="C362" t="str">
            <v>A</v>
          </cell>
          <cell r="D362">
            <v>0</v>
          </cell>
          <cell r="E362">
            <v>0</v>
          </cell>
          <cell r="F362" t="str">
            <v>Annual clean seed cane allocations taken from Industry plots</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A363">
            <v>141</v>
          </cell>
          <cell r="B363">
            <v>0</v>
          </cell>
          <cell r="C363" t="str">
            <v>A</v>
          </cell>
          <cell r="D363">
            <v>0</v>
          </cell>
          <cell r="E363">
            <v>0</v>
          </cell>
          <cell r="F363" t="str">
            <v>High hygiene standards for machinery – RSD, Leaf Scald</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A364">
            <v>142</v>
          </cell>
          <cell r="B364">
            <v>0</v>
          </cell>
          <cell r="C364" t="str">
            <v>A</v>
          </cell>
          <cell r="D364">
            <v>0</v>
          </cell>
          <cell r="E364">
            <v>0</v>
          </cell>
          <cell r="F364" t="str">
            <v>No seed cane more than 3 years from HWT</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sheet"/>
      <sheetName val="Entry sheet"/>
      <sheetName val="calc sheet"/>
      <sheetName val="Front page"/>
      <sheetName val="Second Page"/>
      <sheetName val="Statements"/>
      <sheetName val="GAPS&amp;Actions"/>
      <sheetName val="Fert RecomendationsForGAPSSheet"/>
      <sheetName val="Rates"/>
      <sheetName val="Products"/>
    </sheetNames>
    <sheetDataSet>
      <sheetData sheetId="0"/>
      <sheetData sheetId="1"/>
      <sheetData sheetId="2"/>
      <sheetData sheetId="3"/>
      <sheetData sheetId="4"/>
      <sheetData sheetId="5"/>
      <sheetData sheetId="6"/>
      <sheetData sheetId="7"/>
      <sheetData sheetId="8"/>
      <sheetData sheetId="9">
        <row r="2">
          <cell r="A2" t="str">
            <v>None</v>
          </cell>
        </row>
        <row r="3">
          <cell r="A3" t="str">
            <v>201 S</v>
          </cell>
        </row>
        <row r="4">
          <cell r="A4" t="str">
            <v>BANANA SPECIAL</v>
          </cell>
        </row>
        <row r="5">
          <cell r="A5" t="str">
            <v>CAL-AM 150</v>
          </cell>
        </row>
        <row r="6">
          <cell r="A6" t="str">
            <v>CAL-GRAN</v>
          </cell>
        </row>
        <row r="7">
          <cell r="A7" t="str">
            <v>CAL-GRAN 150</v>
          </cell>
        </row>
        <row r="8">
          <cell r="A8" t="str">
            <v>CAN 665</v>
          </cell>
        </row>
        <row r="9">
          <cell r="A9" t="str">
            <v>CANS 760</v>
          </cell>
        </row>
        <row r="10">
          <cell r="A10" t="str">
            <v>CK 120</v>
          </cell>
        </row>
        <row r="11">
          <cell r="A11" t="str">
            <v>CK 135</v>
          </cell>
        </row>
        <row r="12">
          <cell r="A12" t="str">
            <v>CK 135 S</v>
          </cell>
        </row>
        <row r="13">
          <cell r="A13" t="str">
            <v>CK 140 S</v>
          </cell>
        </row>
        <row r="14">
          <cell r="A14" t="str">
            <v>CK 150S</v>
          </cell>
        </row>
        <row r="15">
          <cell r="A15" t="str">
            <v>CK 160</v>
          </cell>
        </row>
        <row r="16">
          <cell r="A16" t="str">
            <v>CK 160 S</v>
          </cell>
        </row>
        <row r="17">
          <cell r="A17" t="str">
            <v>CK 180 S</v>
          </cell>
        </row>
        <row r="18">
          <cell r="A18" t="str">
            <v>CK 200 S</v>
          </cell>
        </row>
        <row r="19">
          <cell r="A19" t="str">
            <v>CK 300 S</v>
          </cell>
        </row>
        <row r="20">
          <cell r="A20" t="str">
            <v>CK 33</v>
          </cell>
        </row>
        <row r="21">
          <cell r="A21" t="str">
            <v>CK 5 S</v>
          </cell>
        </row>
        <row r="22">
          <cell r="A22" t="str">
            <v>CK 50/50</v>
          </cell>
        </row>
        <row r="23">
          <cell r="A23" t="str">
            <v>CK 50/50 S</v>
          </cell>
        </row>
        <row r="24">
          <cell r="A24" t="str">
            <v>CK 55 S</v>
          </cell>
        </row>
        <row r="25">
          <cell r="A25" t="str">
            <v>CK 66</v>
          </cell>
        </row>
        <row r="26">
          <cell r="A26" t="str">
            <v>CK 66 S</v>
          </cell>
        </row>
        <row r="27">
          <cell r="A27" t="str">
            <v>FARLEIGH PLANTER 1</v>
          </cell>
        </row>
        <row r="28">
          <cell r="A28" t="str">
            <v>HIGH KS RATOONER</v>
          </cell>
        </row>
        <row r="29">
          <cell r="A29" t="str">
            <v>DAP</v>
          </cell>
        </row>
        <row r="30">
          <cell r="A30" t="str">
            <v>FLOWPHOS K</v>
          </cell>
        </row>
        <row r="31">
          <cell r="A31" t="str">
            <v>FLOWPHOS K-Z</v>
          </cell>
        </row>
        <row r="32">
          <cell r="A32" t="str">
            <v>GF 301</v>
          </cell>
        </row>
        <row r="33">
          <cell r="A33" t="str">
            <v>GF 351</v>
          </cell>
        </row>
        <row r="34">
          <cell r="A34" t="str">
            <v>GF 367</v>
          </cell>
        </row>
        <row r="35">
          <cell r="A35" t="str">
            <v>GF 460</v>
          </cell>
        </row>
        <row r="36">
          <cell r="A36" t="str">
            <v>GF 462</v>
          </cell>
        </row>
        <row r="37">
          <cell r="A37" t="str">
            <v>GF 502</v>
          </cell>
        </row>
        <row r="38">
          <cell r="A38" t="str">
            <v>GF 503</v>
          </cell>
        </row>
        <row r="39">
          <cell r="A39" t="str">
            <v>GF 505</v>
          </cell>
        </row>
        <row r="40">
          <cell r="A40" t="str">
            <v>GF 540</v>
          </cell>
        </row>
        <row r="41">
          <cell r="A41" t="str">
            <v>GF 541</v>
          </cell>
        </row>
        <row r="42">
          <cell r="A42" t="str">
            <v>GF 550</v>
          </cell>
        </row>
        <row r="43">
          <cell r="A43" t="str">
            <v>GF 552</v>
          </cell>
        </row>
        <row r="44">
          <cell r="A44" t="str">
            <v>GF 554</v>
          </cell>
        </row>
        <row r="45">
          <cell r="A45" t="str">
            <v>GF 585</v>
          </cell>
        </row>
        <row r="46">
          <cell r="A46" t="str">
            <v>GRAN-AM</v>
          </cell>
        </row>
        <row r="47">
          <cell r="A47" t="str">
            <v>GREEN1</v>
          </cell>
        </row>
        <row r="48">
          <cell r="A48" t="str">
            <v>HI-S RATOONER</v>
          </cell>
        </row>
        <row r="49">
          <cell r="A49" t="str">
            <v>HIFERT 67S</v>
          </cell>
        </row>
        <row r="50">
          <cell r="A50" t="str">
            <v>HIFERT 136S</v>
          </cell>
        </row>
        <row r="51">
          <cell r="A51" t="str">
            <v>HIFERT 161</v>
          </cell>
        </row>
        <row r="52">
          <cell r="A52" t="str">
            <v>HIFERT RATOONER 1</v>
          </cell>
        </row>
        <row r="53">
          <cell r="A53" t="str">
            <v>MACKAY PLANTER</v>
          </cell>
        </row>
        <row r="54">
          <cell r="A54" t="str">
            <v>NITRA K2(S)</v>
          </cell>
        </row>
        <row r="55">
          <cell r="A55" t="str">
            <v>NITRA-K</v>
          </cell>
        </row>
        <row r="56">
          <cell r="A56" t="str">
            <v>NITRA-K(S)</v>
          </cell>
        </row>
        <row r="57">
          <cell r="A57" t="str">
            <v>NITRAKING</v>
          </cell>
        </row>
        <row r="58">
          <cell r="A58" t="str">
            <v>NITRAKING S</v>
          </cell>
        </row>
        <row r="59">
          <cell r="A59" t="str">
            <v>NITRA-P</v>
          </cell>
        </row>
        <row r="60">
          <cell r="A60" t="str">
            <v>NITRA-P(S)</v>
          </cell>
        </row>
        <row r="61">
          <cell r="A61" t="str">
            <v>NITRAPHOSKA BLUE</v>
          </cell>
        </row>
        <row r="62">
          <cell r="A62" t="str">
            <v>Q5</v>
          </cell>
        </row>
        <row r="63">
          <cell r="A63" t="str">
            <v>STARTER15</v>
          </cell>
        </row>
        <row r="64">
          <cell r="A64" t="str">
            <v>SULPHATE AMMONIA</v>
          </cell>
        </row>
        <row r="65">
          <cell r="A65" t="str">
            <v>SUM 151 S</v>
          </cell>
        </row>
        <row r="66">
          <cell r="A66" t="str">
            <v>SUM 161 S</v>
          </cell>
        </row>
        <row r="67">
          <cell r="A67" t="str">
            <v>SUM 67</v>
          </cell>
        </row>
        <row r="68">
          <cell r="A68" t="str">
            <v>SUM 67 S</v>
          </cell>
        </row>
        <row r="69">
          <cell r="A69" t="str">
            <v>UREA</v>
          </cell>
        </row>
        <row r="70">
          <cell r="A70" t="str">
            <v>SPLOK</v>
          </cell>
        </row>
        <row r="71">
          <cell r="A71" t="str">
            <v>LOS</v>
          </cell>
        </row>
        <row r="72">
          <cell r="A72" t="str">
            <v>LOS+P</v>
          </cell>
        </row>
        <row r="73">
          <cell r="A73" t="str">
            <v>LOS MID N</v>
          </cell>
        </row>
        <row r="74">
          <cell r="A74" t="str">
            <v>LOS HN</v>
          </cell>
        </row>
        <row r="75">
          <cell r="A75" t="str">
            <v>BIODUNDER</v>
          </cell>
        </row>
        <row r="76">
          <cell r="A76" t="str">
            <v>PMR 1</v>
          </cell>
        </row>
        <row r="77">
          <cell r="A77" t="str">
            <v>UREA S</v>
          </cell>
        </row>
        <row r="78">
          <cell r="A78" t="str">
            <v>Planter 1 (367)</v>
          </cell>
        </row>
        <row r="79">
          <cell r="A79" t="str">
            <v>Planter 2 (351)</v>
          </cell>
        </row>
        <row r="80">
          <cell r="A80" t="str">
            <v>Planter 3 (SPLOK)</v>
          </cell>
        </row>
        <row r="81">
          <cell r="A81" t="str">
            <v>Planter 4</v>
          </cell>
        </row>
        <row r="82">
          <cell r="A82" t="str">
            <v>Planter 5</v>
          </cell>
        </row>
        <row r="83">
          <cell r="A83" t="str">
            <v>Reef Choice 208</v>
          </cell>
        </row>
        <row r="84">
          <cell r="A84" t="str">
            <v>Reef Choice 224</v>
          </cell>
        </row>
        <row r="85">
          <cell r="A85" t="str">
            <v>Reef Choice 329</v>
          </cell>
        </row>
        <row r="86">
          <cell r="A86" t="str">
            <v>Reef Choice 425</v>
          </cell>
        </row>
        <row r="87">
          <cell r="A87" t="str">
            <v>Sidedress 1</v>
          </cell>
        </row>
        <row r="88">
          <cell r="A88" t="str">
            <v>Sidedress 2 (505)</v>
          </cell>
        </row>
        <row r="89">
          <cell r="A89" t="str">
            <v>Sidedress 3</v>
          </cell>
        </row>
        <row r="90">
          <cell r="A90" t="str">
            <v>Sidedress 4 (507)</v>
          </cell>
        </row>
        <row r="91">
          <cell r="A91" t="str">
            <v>Sidedress DAP</v>
          </cell>
        </row>
        <row r="92">
          <cell r="A92" t="str">
            <v>Ratooner 1 (552)</v>
          </cell>
        </row>
        <row r="93">
          <cell r="A93" t="str">
            <v>Ratooner 2 (585)</v>
          </cell>
        </row>
        <row r="94">
          <cell r="A94" t="str">
            <v>Ratooner 3 (502)</v>
          </cell>
        </row>
        <row r="95">
          <cell r="A95" t="str">
            <v>Ratooner 4 (554)</v>
          </cell>
        </row>
        <row r="96">
          <cell r="A96" t="str">
            <v>Ratooner 5 (462)</v>
          </cell>
        </row>
        <row r="97">
          <cell r="A97" t="str">
            <v>Muriate of Potash</v>
          </cell>
        </row>
        <row r="98">
          <cell r="A98" t="str">
            <v>Super</v>
          </cell>
        </row>
        <row r="99">
          <cell r="A99" t="str">
            <v>Hi P Super</v>
          </cell>
        </row>
        <row r="100">
          <cell r="A100" t="str">
            <v>Liquid 50/50</v>
          </cell>
        </row>
        <row r="101">
          <cell r="A101" t="str">
            <v>Ravensdown NK27-21</v>
          </cell>
        </row>
        <row r="102">
          <cell r="A102" t="str">
            <v>Ravensdown NK23-25</v>
          </cell>
        </row>
        <row r="103">
          <cell r="A103" t="str">
            <v>Ravensdown NK25-3-18</v>
          </cell>
        </row>
        <row r="104">
          <cell r="A104" t="str">
            <v>Ravensdown Grow Master 25 Low S</v>
          </cell>
        </row>
        <row r="105">
          <cell r="A105" t="str">
            <v>Ravensdown Grow Master 26 High K</v>
          </cell>
        </row>
        <row r="106">
          <cell r="A106" t="str">
            <v>Ravensdown Grow Master 27</v>
          </cell>
        </row>
        <row r="107">
          <cell r="A107" t="str">
            <v>Ravensdown Grow Master 30 High K</v>
          </cell>
        </row>
        <row r="108">
          <cell r="A108" t="str">
            <v>Ravensdown Ratoon Mix 2</v>
          </cell>
        </row>
        <row r="109">
          <cell r="A109" t="str">
            <v>Ravensdown Ratoon Mix 4</v>
          </cell>
        </row>
        <row r="110">
          <cell r="A110" t="str">
            <v>Planter 4</v>
          </cell>
        </row>
        <row r="111">
          <cell r="A111" t="str">
            <v>Econo LOS+P</v>
          </cell>
        </row>
        <row r="112">
          <cell r="A112" t="str">
            <v>Econo LOS</v>
          </cell>
        </row>
        <row r="113">
          <cell r="A113" t="str">
            <v>Companion 1</v>
          </cell>
        </row>
        <row r="114">
          <cell r="A114" t="str">
            <v>LiquidPrePlant</v>
          </cell>
        </row>
        <row r="115">
          <cell r="A115" t="str">
            <v>Lo-N Planter</v>
          </cell>
        </row>
        <row r="116">
          <cell r="A116" t="str">
            <v>MUD 1st year</v>
          </cell>
        </row>
        <row r="117">
          <cell r="A117" t="str">
            <v>MUD/ASH 1st year</v>
          </cell>
        </row>
        <row r="118">
          <cell r="A118" t="str">
            <v>MUD 2nd year</v>
          </cell>
        </row>
        <row r="119">
          <cell r="A119" t="str">
            <v>MUD/ASH 2nd year</v>
          </cell>
        </row>
        <row r="120">
          <cell r="A120" t="str">
            <v>MUD 3rd year</v>
          </cell>
        </row>
        <row r="121">
          <cell r="A121" t="str">
            <v>MUD/ASH 3rd year</v>
          </cell>
        </row>
        <row r="122">
          <cell r="A122" t="str">
            <v>Soybean (Green manure)</v>
          </cell>
        </row>
        <row r="123">
          <cell r="A123" t="str">
            <v>Soybean (Harvested)</v>
          </cell>
        </row>
        <row r="124">
          <cell r="A124" t="str">
            <v>Cowpea (Green manure)</v>
          </cell>
        </row>
        <row r="125">
          <cell r="A125" t="str">
            <v>Cowpea (Harvested)</v>
          </cell>
        </row>
        <row r="126">
          <cell r="A126" t="str">
            <v>Lablab (Green manure)</v>
          </cell>
        </row>
        <row r="127">
          <cell r="A127" t="str">
            <v>Lablab (Harvested)</v>
          </cell>
        </row>
        <row r="128">
          <cell r="A128" t="str">
            <v>Peanut (Harvested)</v>
          </cell>
        </row>
        <row r="129">
          <cell r="A129" t="str">
            <v>TS 911</v>
          </cell>
        </row>
        <row r="130">
          <cell r="A130" t="str">
            <v>TS 919</v>
          </cell>
        </row>
        <row r="131">
          <cell r="A131" t="str">
            <v>TS 924</v>
          </cell>
        </row>
        <row r="132">
          <cell r="A132" t="str">
            <v>TS 705</v>
          </cell>
        </row>
        <row r="133">
          <cell r="A133" t="str">
            <v>TS 707</v>
          </cell>
        </row>
        <row r="134">
          <cell r="A134" t="str">
            <v>TS 708</v>
          </cell>
        </row>
        <row r="135">
          <cell r="A135" t="str">
            <v>TS 715</v>
          </cell>
        </row>
        <row r="136">
          <cell r="A136" t="str">
            <v>TS 717</v>
          </cell>
        </row>
        <row r="137">
          <cell r="A137" t="str">
            <v>TS 718</v>
          </cell>
        </row>
        <row r="138">
          <cell r="A138" t="str">
            <v>TS 720</v>
          </cell>
        </row>
        <row r="139">
          <cell r="A139" t="str">
            <v>TS 804</v>
          </cell>
        </row>
        <row r="140">
          <cell r="A140" t="str">
            <v>TS 806</v>
          </cell>
        </row>
        <row r="141">
          <cell r="A141" t="str">
            <v>TS 807</v>
          </cell>
        </row>
        <row r="142">
          <cell r="A142" t="str">
            <v>TS 810</v>
          </cell>
        </row>
        <row r="143">
          <cell r="A143" t="str">
            <v>TS 812</v>
          </cell>
        </row>
        <row r="144">
          <cell r="A144" t="str">
            <v>TS 817</v>
          </cell>
        </row>
        <row r="145">
          <cell r="A145" t="str">
            <v>TS 821</v>
          </cell>
        </row>
        <row r="146">
          <cell r="A146" t="str">
            <v>TS 822</v>
          </cell>
        </row>
        <row r="147">
          <cell r="A147" t="str">
            <v>TS 827</v>
          </cell>
        </row>
        <row r="148">
          <cell r="A148" t="str">
            <v>TS 829</v>
          </cell>
        </row>
        <row r="149">
          <cell r="A149" t="str">
            <v>TS 830</v>
          </cell>
        </row>
        <row r="150">
          <cell r="A150" t="str">
            <v>TS 842</v>
          </cell>
        </row>
        <row r="151">
          <cell r="A151" t="str">
            <v>XXX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workbookViewId="0">
      <selection activeCell="A11" sqref="A11"/>
    </sheetView>
  </sheetViews>
  <sheetFormatPr defaultRowHeight="15" x14ac:dyDescent="0.25"/>
  <sheetData>
    <row r="2" spans="1:1" x14ac:dyDescent="0.25">
      <c r="A2" s="143" t="s">
        <v>475</v>
      </c>
    </row>
    <row r="3" spans="1:1" x14ac:dyDescent="0.25">
      <c r="A3" s="144" t="s">
        <v>477</v>
      </c>
    </row>
    <row r="4" spans="1:1" x14ac:dyDescent="0.25">
      <c r="A4" s="143"/>
    </row>
    <row r="5" spans="1:1" x14ac:dyDescent="0.25">
      <c r="A5" s="143" t="s">
        <v>476</v>
      </c>
    </row>
    <row r="6" spans="1:1" x14ac:dyDescent="0.25">
      <c r="A6" s="144" t="s">
        <v>478</v>
      </c>
    </row>
    <row r="7" spans="1:1" x14ac:dyDescent="0.25">
      <c r="A7" s="144" t="s">
        <v>479</v>
      </c>
    </row>
    <row r="8" spans="1:1" x14ac:dyDescent="0.25">
      <c r="A8" s="144" t="s">
        <v>489</v>
      </c>
    </row>
    <row r="9" spans="1:1" x14ac:dyDescent="0.25">
      <c r="A9" s="143"/>
    </row>
    <row r="10" spans="1:1" x14ac:dyDescent="0.25">
      <c r="A10" s="143" t="s">
        <v>473</v>
      </c>
    </row>
    <row r="11" spans="1:1" x14ac:dyDescent="0.25">
      <c r="A11" s="144" t="s">
        <v>491</v>
      </c>
    </row>
    <row r="12" spans="1:1" x14ac:dyDescent="0.25">
      <c r="A12" s="144" t="s">
        <v>490</v>
      </c>
    </row>
    <row r="13" spans="1:1" x14ac:dyDescent="0.25">
      <c r="A13" t="s">
        <v>474</v>
      </c>
    </row>
    <row r="14" spans="1:1" x14ac:dyDescent="0.25">
      <c r="A14" t="s">
        <v>482</v>
      </c>
    </row>
    <row r="15" spans="1:1" x14ac:dyDescent="0.25">
      <c r="A15" t="s">
        <v>481</v>
      </c>
    </row>
    <row r="16" spans="1:1" x14ac:dyDescent="0.25">
      <c r="A16" t="s">
        <v>483</v>
      </c>
    </row>
    <row r="18" spans="1:1" x14ac:dyDescent="0.25">
      <c r="A18" s="143" t="s">
        <v>488</v>
      </c>
    </row>
    <row r="19" spans="1:1" x14ac:dyDescent="0.25">
      <c r="A19" t="s">
        <v>484</v>
      </c>
    </row>
    <row r="20" spans="1:1" x14ac:dyDescent="0.25">
      <c r="A20" t="s">
        <v>485</v>
      </c>
    </row>
    <row r="21" spans="1:1" x14ac:dyDescent="0.25">
      <c r="A21" t="s">
        <v>486</v>
      </c>
    </row>
    <row r="22" spans="1:1" x14ac:dyDescent="0.25">
      <c r="A22" t="s">
        <v>487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87"/>
  <sheetViews>
    <sheetView tabSelected="1" view="pageBreakPreview" zoomScale="82" zoomScaleNormal="82" zoomScaleSheetLayoutView="82" workbookViewId="0">
      <selection activeCell="A58" sqref="A58"/>
    </sheetView>
  </sheetViews>
  <sheetFormatPr defaultRowHeight="12.75" x14ac:dyDescent="0.2"/>
  <cols>
    <col min="1" max="1" width="25.28515625" style="1" customWidth="1"/>
    <col min="2" max="2" width="8.7109375" style="1" customWidth="1"/>
    <col min="3" max="3" width="2.7109375" style="1" customWidth="1"/>
    <col min="4" max="4" width="9.85546875" style="1" customWidth="1"/>
    <col min="5" max="5" width="8.7109375" style="1" customWidth="1"/>
    <col min="6" max="12" width="6.7109375" style="1" customWidth="1"/>
    <col min="13" max="13" width="7.7109375" style="1" customWidth="1"/>
    <col min="14" max="14" width="10.42578125" style="1" customWidth="1"/>
    <col min="15" max="15" width="5.7109375" style="1" customWidth="1"/>
    <col min="16" max="241" width="8.85546875" style="1"/>
    <col min="242" max="242" width="2.28515625" style="1" customWidth="1"/>
    <col min="243" max="243" width="27.7109375" style="1" customWidth="1"/>
    <col min="244" max="244" width="7.28515625" style="1" customWidth="1"/>
    <col min="245" max="245" width="2.7109375" style="1" customWidth="1"/>
    <col min="246" max="246" width="10.140625" style="1" customWidth="1"/>
    <col min="247" max="247" width="7.140625" style="1" customWidth="1"/>
    <col min="248" max="249" width="5.85546875" style="1" customWidth="1"/>
    <col min="250" max="250" width="5.42578125" style="1" customWidth="1"/>
    <col min="251" max="251" width="5.28515625" style="1" customWidth="1"/>
    <col min="252" max="252" width="7.42578125" style="1" customWidth="1"/>
    <col min="253" max="253" width="7" style="1" customWidth="1"/>
    <col min="254" max="255" width="5.85546875" style="1" customWidth="1"/>
    <col min="256" max="497" width="8.85546875" style="1"/>
    <col min="498" max="498" width="2.28515625" style="1" customWidth="1"/>
    <col min="499" max="499" width="27.7109375" style="1" customWidth="1"/>
    <col min="500" max="500" width="7.28515625" style="1" customWidth="1"/>
    <col min="501" max="501" width="2.7109375" style="1" customWidth="1"/>
    <col min="502" max="502" width="10.140625" style="1" customWidth="1"/>
    <col min="503" max="503" width="7.140625" style="1" customWidth="1"/>
    <col min="504" max="505" width="5.85546875" style="1" customWidth="1"/>
    <col min="506" max="506" width="5.42578125" style="1" customWidth="1"/>
    <col min="507" max="507" width="5.28515625" style="1" customWidth="1"/>
    <col min="508" max="508" width="7.42578125" style="1" customWidth="1"/>
    <col min="509" max="509" width="7" style="1" customWidth="1"/>
    <col min="510" max="511" width="5.85546875" style="1" customWidth="1"/>
    <col min="512" max="753" width="8.85546875" style="1"/>
    <col min="754" max="754" width="2.28515625" style="1" customWidth="1"/>
    <col min="755" max="755" width="27.7109375" style="1" customWidth="1"/>
    <col min="756" max="756" width="7.28515625" style="1" customWidth="1"/>
    <col min="757" max="757" width="2.7109375" style="1" customWidth="1"/>
    <col min="758" max="758" width="10.140625" style="1" customWidth="1"/>
    <col min="759" max="759" width="7.140625" style="1" customWidth="1"/>
    <col min="760" max="761" width="5.85546875" style="1" customWidth="1"/>
    <col min="762" max="762" width="5.42578125" style="1" customWidth="1"/>
    <col min="763" max="763" width="5.28515625" style="1" customWidth="1"/>
    <col min="764" max="764" width="7.42578125" style="1" customWidth="1"/>
    <col min="765" max="765" width="7" style="1" customWidth="1"/>
    <col min="766" max="767" width="5.85546875" style="1" customWidth="1"/>
    <col min="768" max="1009" width="8.85546875" style="1"/>
    <col min="1010" max="1010" width="2.28515625" style="1" customWidth="1"/>
    <col min="1011" max="1011" width="27.7109375" style="1" customWidth="1"/>
    <col min="1012" max="1012" width="7.28515625" style="1" customWidth="1"/>
    <col min="1013" max="1013" width="2.7109375" style="1" customWidth="1"/>
    <col min="1014" max="1014" width="10.140625" style="1" customWidth="1"/>
    <col min="1015" max="1015" width="7.140625" style="1" customWidth="1"/>
    <col min="1016" max="1017" width="5.85546875" style="1" customWidth="1"/>
    <col min="1018" max="1018" width="5.42578125" style="1" customWidth="1"/>
    <col min="1019" max="1019" width="5.28515625" style="1" customWidth="1"/>
    <col min="1020" max="1020" width="7.42578125" style="1" customWidth="1"/>
    <col min="1021" max="1021" width="7" style="1" customWidth="1"/>
    <col min="1022" max="1023" width="5.85546875" style="1" customWidth="1"/>
    <col min="1024" max="1265" width="8.85546875" style="1"/>
    <col min="1266" max="1266" width="2.28515625" style="1" customWidth="1"/>
    <col min="1267" max="1267" width="27.7109375" style="1" customWidth="1"/>
    <col min="1268" max="1268" width="7.28515625" style="1" customWidth="1"/>
    <col min="1269" max="1269" width="2.7109375" style="1" customWidth="1"/>
    <col min="1270" max="1270" width="10.140625" style="1" customWidth="1"/>
    <col min="1271" max="1271" width="7.140625" style="1" customWidth="1"/>
    <col min="1272" max="1273" width="5.85546875" style="1" customWidth="1"/>
    <col min="1274" max="1274" width="5.42578125" style="1" customWidth="1"/>
    <col min="1275" max="1275" width="5.28515625" style="1" customWidth="1"/>
    <col min="1276" max="1276" width="7.42578125" style="1" customWidth="1"/>
    <col min="1277" max="1277" width="7" style="1" customWidth="1"/>
    <col min="1278" max="1279" width="5.85546875" style="1" customWidth="1"/>
    <col min="1280" max="1521" width="8.85546875" style="1"/>
    <col min="1522" max="1522" width="2.28515625" style="1" customWidth="1"/>
    <col min="1523" max="1523" width="27.7109375" style="1" customWidth="1"/>
    <col min="1524" max="1524" width="7.28515625" style="1" customWidth="1"/>
    <col min="1525" max="1525" width="2.7109375" style="1" customWidth="1"/>
    <col min="1526" max="1526" width="10.140625" style="1" customWidth="1"/>
    <col min="1527" max="1527" width="7.140625" style="1" customWidth="1"/>
    <col min="1528" max="1529" width="5.85546875" style="1" customWidth="1"/>
    <col min="1530" max="1530" width="5.42578125" style="1" customWidth="1"/>
    <col min="1531" max="1531" width="5.28515625" style="1" customWidth="1"/>
    <col min="1532" max="1532" width="7.42578125" style="1" customWidth="1"/>
    <col min="1533" max="1533" width="7" style="1" customWidth="1"/>
    <col min="1534" max="1535" width="5.85546875" style="1" customWidth="1"/>
    <col min="1536" max="1777" width="8.85546875" style="1"/>
    <col min="1778" max="1778" width="2.28515625" style="1" customWidth="1"/>
    <col min="1779" max="1779" width="27.7109375" style="1" customWidth="1"/>
    <col min="1780" max="1780" width="7.28515625" style="1" customWidth="1"/>
    <col min="1781" max="1781" width="2.7109375" style="1" customWidth="1"/>
    <col min="1782" max="1782" width="10.140625" style="1" customWidth="1"/>
    <col min="1783" max="1783" width="7.140625" style="1" customWidth="1"/>
    <col min="1784" max="1785" width="5.85546875" style="1" customWidth="1"/>
    <col min="1786" max="1786" width="5.42578125" style="1" customWidth="1"/>
    <col min="1787" max="1787" width="5.28515625" style="1" customWidth="1"/>
    <col min="1788" max="1788" width="7.42578125" style="1" customWidth="1"/>
    <col min="1789" max="1789" width="7" style="1" customWidth="1"/>
    <col min="1790" max="1791" width="5.85546875" style="1" customWidth="1"/>
    <col min="1792" max="2033" width="8.85546875" style="1"/>
    <col min="2034" max="2034" width="2.28515625" style="1" customWidth="1"/>
    <col min="2035" max="2035" width="27.7109375" style="1" customWidth="1"/>
    <col min="2036" max="2036" width="7.28515625" style="1" customWidth="1"/>
    <col min="2037" max="2037" width="2.7109375" style="1" customWidth="1"/>
    <col min="2038" max="2038" width="10.140625" style="1" customWidth="1"/>
    <col min="2039" max="2039" width="7.140625" style="1" customWidth="1"/>
    <col min="2040" max="2041" width="5.85546875" style="1" customWidth="1"/>
    <col min="2042" max="2042" width="5.42578125" style="1" customWidth="1"/>
    <col min="2043" max="2043" width="5.28515625" style="1" customWidth="1"/>
    <col min="2044" max="2044" width="7.42578125" style="1" customWidth="1"/>
    <col min="2045" max="2045" width="7" style="1" customWidth="1"/>
    <col min="2046" max="2047" width="5.85546875" style="1" customWidth="1"/>
    <col min="2048" max="2289" width="8.85546875" style="1"/>
    <col min="2290" max="2290" width="2.28515625" style="1" customWidth="1"/>
    <col min="2291" max="2291" width="27.7109375" style="1" customWidth="1"/>
    <col min="2292" max="2292" width="7.28515625" style="1" customWidth="1"/>
    <col min="2293" max="2293" width="2.7109375" style="1" customWidth="1"/>
    <col min="2294" max="2294" width="10.140625" style="1" customWidth="1"/>
    <col min="2295" max="2295" width="7.140625" style="1" customWidth="1"/>
    <col min="2296" max="2297" width="5.85546875" style="1" customWidth="1"/>
    <col min="2298" max="2298" width="5.42578125" style="1" customWidth="1"/>
    <col min="2299" max="2299" width="5.28515625" style="1" customWidth="1"/>
    <col min="2300" max="2300" width="7.42578125" style="1" customWidth="1"/>
    <col min="2301" max="2301" width="7" style="1" customWidth="1"/>
    <col min="2302" max="2303" width="5.85546875" style="1" customWidth="1"/>
    <col min="2304" max="2545" width="8.85546875" style="1"/>
    <col min="2546" max="2546" width="2.28515625" style="1" customWidth="1"/>
    <col min="2547" max="2547" width="27.7109375" style="1" customWidth="1"/>
    <col min="2548" max="2548" width="7.28515625" style="1" customWidth="1"/>
    <col min="2549" max="2549" width="2.7109375" style="1" customWidth="1"/>
    <col min="2550" max="2550" width="10.140625" style="1" customWidth="1"/>
    <col min="2551" max="2551" width="7.140625" style="1" customWidth="1"/>
    <col min="2552" max="2553" width="5.85546875" style="1" customWidth="1"/>
    <col min="2554" max="2554" width="5.42578125" style="1" customWidth="1"/>
    <col min="2555" max="2555" width="5.28515625" style="1" customWidth="1"/>
    <col min="2556" max="2556" width="7.42578125" style="1" customWidth="1"/>
    <col min="2557" max="2557" width="7" style="1" customWidth="1"/>
    <col min="2558" max="2559" width="5.85546875" style="1" customWidth="1"/>
    <col min="2560" max="2801" width="8.85546875" style="1"/>
    <col min="2802" max="2802" width="2.28515625" style="1" customWidth="1"/>
    <col min="2803" max="2803" width="27.7109375" style="1" customWidth="1"/>
    <col min="2804" max="2804" width="7.28515625" style="1" customWidth="1"/>
    <col min="2805" max="2805" width="2.7109375" style="1" customWidth="1"/>
    <col min="2806" max="2806" width="10.140625" style="1" customWidth="1"/>
    <col min="2807" max="2807" width="7.140625" style="1" customWidth="1"/>
    <col min="2808" max="2809" width="5.85546875" style="1" customWidth="1"/>
    <col min="2810" max="2810" width="5.42578125" style="1" customWidth="1"/>
    <col min="2811" max="2811" width="5.28515625" style="1" customWidth="1"/>
    <col min="2812" max="2812" width="7.42578125" style="1" customWidth="1"/>
    <col min="2813" max="2813" width="7" style="1" customWidth="1"/>
    <col min="2814" max="2815" width="5.85546875" style="1" customWidth="1"/>
    <col min="2816" max="3057" width="8.85546875" style="1"/>
    <col min="3058" max="3058" width="2.28515625" style="1" customWidth="1"/>
    <col min="3059" max="3059" width="27.7109375" style="1" customWidth="1"/>
    <col min="3060" max="3060" width="7.28515625" style="1" customWidth="1"/>
    <col min="3061" max="3061" width="2.7109375" style="1" customWidth="1"/>
    <col min="3062" max="3062" width="10.140625" style="1" customWidth="1"/>
    <col min="3063" max="3063" width="7.140625" style="1" customWidth="1"/>
    <col min="3064" max="3065" width="5.85546875" style="1" customWidth="1"/>
    <col min="3066" max="3066" width="5.42578125" style="1" customWidth="1"/>
    <col min="3067" max="3067" width="5.28515625" style="1" customWidth="1"/>
    <col min="3068" max="3068" width="7.42578125" style="1" customWidth="1"/>
    <col min="3069" max="3069" width="7" style="1" customWidth="1"/>
    <col min="3070" max="3071" width="5.85546875" style="1" customWidth="1"/>
    <col min="3072" max="3313" width="8.85546875" style="1"/>
    <col min="3314" max="3314" width="2.28515625" style="1" customWidth="1"/>
    <col min="3315" max="3315" width="27.7109375" style="1" customWidth="1"/>
    <col min="3316" max="3316" width="7.28515625" style="1" customWidth="1"/>
    <col min="3317" max="3317" width="2.7109375" style="1" customWidth="1"/>
    <col min="3318" max="3318" width="10.140625" style="1" customWidth="1"/>
    <col min="3319" max="3319" width="7.140625" style="1" customWidth="1"/>
    <col min="3320" max="3321" width="5.85546875" style="1" customWidth="1"/>
    <col min="3322" max="3322" width="5.42578125" style="1" customWidth="1"/>
    <col min="3323" max="3323" width="5.28515625" style="1" customWidth="1"/>
    <col min="3324" max="3324" width="7.42578125" style="1" customWidth="1"/>
    <col min="3325" max="3325" width="7" style="1" customWidth="1"/>
    <col min="3326" max="3327" width="5.85546875" style="1" customWidth="1"/>
    <col min="3328" max="3569" width="8.85546875" style="1"/>
    <col min="3570" max="3570" width="2.28515625" style="1" customWidth="1"/>
    <col min="3571" max="3571" width="27.7109375" style="1" customWidth="1"/>
    <col min="3572" max="3572" width="7.28515625" style="1" customWidth="1"/>
    <col min="3573" max="3573" width="2.7109375" style="1" customWidth="1"/>
    <col min="3574" max="3574" width="10.140625" style="1" customWidth="1"/>
    <col min="3575" max="3575" width="7.140625" style="1" customWidth="1"/>
    <col min="3576" max="3577" width="5.85546875" style="1" customWidth="1"/>
    <col min="3578" max="3578" width="5.42578125" style="1" customWidth="1"/>
    <col min="3579" max="3579" width="5.28515625" style="1" customWidth="1"/>
    <col min="3580" max="3580" width="7.42578125" style="1" customWidth="1"/>
    <col min="3581" max="3581" width="7" style="1" customWidth="1"/>
    <col min="3582" max="3583" width="5.85546875" style="1" customWidth="1"/>
    <col min="3584" max="3825" width="8.85546875" style="1"/>
    <col min="3826" max="3826" width="2.28515625" style="1" customWidth="1"/>
    <col min="3827" max="3827" width="27.7109375" style="1" customWidth="1"/>
    <col min="3828" max="3828" width="7.28515625" style="1" customWidth="1"/>
    <col min="3829" max="3829" width="2.7109375" style="1" customWidth="1"/>
    <col min="3830" max="3830" width="10.140625" style="1" customWidth="1"/>
    <col min="3831" max="3831" width="7.140625" style="1" customWidth="1"/>
    <col min="3832" max="3833" width="5.85546875" style="1" customWidth="1"/>
    <col min="3834" max="3834" width="5.42578125" style="1" customWidth="1"/>
    <col min="3835" max="3835" width="5.28515625" style="1" customWidth="1"/>
    <col min="3836" max="3836" width="7.42578125" style="1" customWidth="1"/>
    <col min="3837" max="3837" width="7" style="1" customWidth="1"/>
    <col min="3838" max="3839" width="5.85546875" style="1" customWidth="1"/>
    <col min="3840" max="4081" width="8.85546875" style="1"/>
    <col min="4082" max="4082" width="2.28515625" style="1" customWidth="1"/>
    <col min="4083" max="4083" width="27.7109375" style="1" customWidth="1"/>
    <col min="4084" max="4084" width="7.28515625" style="1" customWidth="1"/>
    <col min="4085" max="4085" width="2.7109375" style="1" customWidth="1"/>
    <col min="4086" max="4086" width="10.140625" style="1" customWidth="1"/>
    <col min="4087" max="4087" width="7.140625" style="1" customWidth="1"/>
    <col min="4088" max="4089" width="5.85546875" style="1" customWidth="1"/>
    <col min="4090" max="4090" width="5.42578125" style="1" customWidth="1"/>
    <col min="4091" max="4091" width="5.28515625" style="1" customWidth="1"/>
    <col min="4092" max="4092" width="7.42578125" style="1" customWidth="1"/>
    <col min="4093" max="4093" width="7" style="1" customWidth="1"/>
    <col min="4094" max="4095" width="5.85546875" style="1" customWidth="1"/>
    <col min="4096" max="4337" width="8.85546875" style="1"/>
    <col min="4338" max="4338" width="2.28515625" style="1" customWidth="1"/>
    <col min="4339" max="4339" width="27.7109375" style="1" customWidth="1"/>
    <col min="4340" max="4340" width="7.28515625" style="1" customWidth="1"/>
    <col min="4341" max="4341" width="2.7109375" style="1" customWidth="1"/>
    <col min="4342" max="4342" width="10.140625" style="1" customWidth="1"/>
    <col min="4343" max="4343" width="7.140625" style="1" customWidth="1"/>
    <col min="4344" max="4345" width="5.85546875" style="1" customWidth="1"/>
    <col min="4346" max="4346" width="5.42578125" style="1" customWidth="1"/>
    <col min="4347" max="4347" width="5.28515625" style="1" customWidth="1"/>
    <col min="4348" max="4348" width="7.42578125" style="1" customWidth="1"/>
    <col min="4349" max="4349" width="7" style="1" customWidth="1"/>
    <col min="4350" max="4351" width="5.85546875" style="1" customWidth="1"/>
    <col min="4352" max="4593" width="8.85546875" style="1"/>
    <col min="4594" max="4594" width="2.28515625" style="1" customWidth="1"/>
    <col min="4595" max="4595" width="27.7109375" style="1" customWidth="1"/>
    <col min="4596" max="4596" width="7.28515625" style="1" customWidth="1"/>
    <col min="4597" max="4597" width="2.7109375" style="1" customWidth="1"/>
    <col min="4598" max="4598" width="10.140625" style="1" customWidth="1"/>
    <col min="4599" max="4599" width="7.140625" style="1" customWidth="1"/>
    <col min="4600" max="4601" width="5.85546875" style="1" customWidth="1"/>
    <col min="4602" max="4602" width="5.42578125" style="1" customWidth="1"/>
    <col min="4603" max="4603" width="5.28515625" style="1" customWidth="1"/>
    <col min="4604" max="4604" width="7.42578125" style="1" customWidth="1"/>
    <col min="4605" max="4605" width="7" style="1" customWidth="1"/>
    <col min="4606" max="4607" width="5.85546875" style="1" customWidth="1"/>
    <col min="4608" max="4849" width="8.85546875" style="1"/>
    <col min="4850" max="4850" width="2.28515625" style="1" customWidth="1"/>
    <col min="4851" max="4851" width="27.7109375" style="1" customWidth="1"/>
    <col min="4852" max="4852" width="7.28515625" style="1" customWidth="1"/>
    <col min="4853" max="4853" width="2.7109375" style="1" customWidth="1"/>
    <col min="4854" max="4854" width="10.140625" style="1" customWidth="1"/>
    <col min="4855" max="4855" width="7.140625" style="1" customWidth="1"/>
    <col min="4856" max="4857" width="5.85546875" style="1" customWidth="1"/>
    <col min="4858" max="4858" width="5.42578125" style="1" customWidth="1"/>
    <col min="4859" max="4859" width="5.28515625" style="1" customWidth="1"/>
    <col min="4860" max="4860" width="7.42578125" style="1" customWidth="1"/>
    <col min="4861" max="4861" width="7" style="1" customWidth="1"/>
    <col min="4862" max="4863" width="5.85546875" style="1" customWidth="1"/>
    <col min="4864" max="5105" width="8.85546875" style="1"/>
    <col min="5106" max="5106" width="2.28515625" style="1" customWidth="1"/>
    <col min="5107" max="5107" width="27.7109375" style="1" customWidth="1"/>
    <col min="5108" max="5108" width="7.28515625" style="1" customWidth="1"/>
    <col min="5109" max="5109" width="2.7109375" style="1" customWidth="1"/>
    <col min="5110" max="5110" width="10.140625" style="1" customWidth="1"/>
    <col min="5111" max="5111" width="7.140625" style="1" customWidth="1"/>
    <col min="5112" max="5113" width="5.85546875" style="1" customWidth="1"/>
    <col min="5114" max="5114" width="5.42578125" style="1" customWidth="1"/>
    <col min="5115" max="5115" width="5.28515625" style="1" customWidth="1"/>
    <col min="5116" max="5116" width="7.42578125" style="1" customWidth="1"/>
    <col min="5117" max="5117" width="7" style="1" customWidth="1"/>
    <col min="5118" max="5119" width="5.85546875" style="1" customWidth="1"/>
    <col min="5120" max="5361" width="8.85546875" style="1"/>
    <col min="5362" max="5362" width="2.28515625" style="1" customWidth="1"/>
    <col min="5363" max="5363" width="27.7109375" style="1" customWidth="1"/>
    <col min="5364" max="5364" width="7.28515625" style="1" customWidth="1"/>
    <col min="5365" max="5365" width="2.7109375" style="1" customWidth="1"/>
    <col min="5366" max="5366" width="10.140625" style="1" customWidth="1"/>
    <col min="5367" max="5367" width="7.140625" style="1" customWidth="1"/>
    <col min="5368" max="5369" width="5.85546875" style="1" customWidth="1"/>
    <col min="5370" max="5370" width="5.42578125" style="1" customWidth="1"/>
    <col min="5371" max="5371" width="5.28515625" style="1" customWidth="1"/>
    <col min="5372" max="5372" width="7.42578125" style="1" customWidth="1"/>
    <col min="5373" max="5373" width="7" style="1" customWidth="1"/>
    <col min="5374" max="5375" width="5.85546875" style="1" customWidth="1"/>
    <col min="5376" max="5617" width="8.85546875" style="1"/>
    <col min="5618" max="5618" width="2.28515625" style="1" customWidth="1"/>
    <col min="5619" max="5619" width="27.7109375" style="1" customWidth="1"/>
    <col min="5620" max="5620" width="7.28515625" style="1" customWidth="1"/>
    <col min="5621" max="5621" width="2.7109375" style="1" customWidth="1"/>
    <col min="5622" max="5622" width="10.140625" style="1" customWidth="1"/>
    <col min="5623" max="5623" width="7.140625" style="1" customWidth="1"/>
    <col min="5624" max="5625" width="5.85546875" style="1" customWidth="1"/>
    <col min="5626" max="5626" width="5.42578125" style="1" customWidth="1"/>
    <col min="5627" max="5627" width="5.28515625" style="1" customWidth="1"/>
    <col min="5628" max="5628" width="7.42578125" style="1" customWidth="1"/>
    <col min="5629" max="5629" width="7" style="1" customWidth="1"/>
    <col min="5630" max="5631" width="5.85546875" style="1" customWidth="1"/>
    <col min="5632" max="5873" width="8.85546875" style="1"/>
    <col min="5874" max="5874" width="2.28515625" style="1" customWidth="1"/>
    <col min="5875" max="5875" width="27.7109375" style="1" customWidth="1"/>
    <col min="5876" max="5876" width="7.28515625" style="1" customWidth="1"/>
    <col min="5877" max="5877" width="2.7109375" style="1" customWidth="1"/>
    <col min="5878" max="5878" width="10.140625" style="1" customWidth="1"/>
    <col min="5879" max="5879" width="7.140625" style="1" customWidth="1"/>
    <col min="5880" max="5881" width="5.85546875" style="1" customWidth="1"/>
    <col min="5882" max="5882" width="5.42578125" style="1" customWidth="1"/>
    <col min="5883" max="5883" width="5.28515625" style="1" customWidth="1"/>
    <col min="5884" max="5884" width="7.42578125" style="1" customWidth="1"/>
    <col min="5885" max="5885" width="7" style="1" customWidth="1"/>
    <col min="5886" max="5887" width="5.85546875" style="1" customWidth="1"/>
    <col min="5888" max="6129" width="8.85546875" style="1"/>
    <col min="6130" max="6130" width="2.28515625" style="1" customWidth="1"/>
    <col min="6131" max="6131" width="27.7109375" style="1" customWidth="1"/>
    <col min="6132" max="6132" width="7.28515625" style="1" customWidth="1"/>
    <col min="6133" max="6133" width="2.7109375" style="1" customWidth="1"/>
    <col min="6134" max="6134" width="10.140625" style="1" customWidth="1"/>
    <col min="6135" max="6135" width="7.140625" style="1" customWidth="1"/>
    <col min="6136" max="6137" width="5.85546875" style="1" customWidth="1"/>
    <col min="6138" max="6138" width="5.42578125" style="1" customWidth="1"/>
    <col min="6139" max="6139" width="5.28515625" style="1" customWidth="1"/>
    <col min="6140" max="6140" width="7.42578125" style="1" customWidth="1"/>
    <col min="6141" max="6141" width="7" style="1" customWidth="1"/>
    <col min="6142" max="6143" width="5.85546875" style="1" customWidth="1"/>
    <col min="6144" max="6385" width="8.85546875" style="1"/>
    <col min="6386" max="6386" width="2.28515625" style="1" customWidth="1"/>
    <col min="6387" max="6387" width="27.7109375" style="1" customWidth="1"/>
    <col min="6388" max="6388" width="7.28515625" style="1" customWidth="1"/>
    <col min="6389" max="6389" width="2.7109375" style="1" customWidth="1"/>
    <col min="6390" max="6390" width="10.140625" style="1" customWidth="1"/>
    <col min="6391" max="6391" width="7.140625" style="1" customWidth="1"/>
    <col min="6392" max="6393" width="5.85546875" style="1" customWidth="1"/>
    <col min="6394" max="6394" width="5.42578125" style="1" customWidth="1"/>
    <col min="6395" max="6395" width="5.28515625" style="1" customWidth="1"/>
    <col min="6396" max="6396" width="7.42578125" style="1" customWidth="1"/>
    <col min="6397" max="6397" width="7" style="1" customWidth="1"/>
    <col min="6398" max="6399" width="5.85546875" style="1" customWidth="1"/>
    <col min="6400" max="6641" width="8.85546875" style="1"/>
    <col min="6642" max="6642" width="2.28515625" style="1" customWidth="1"/>
    <col min="6643" max="6643" width="27.7109375" style="1" customWidth="1"/>
    <col min="6644" max="6644" width="7.28515625" style="1" customWidth="1"/>
    <col min="6645" max="6645" width="2.7109375" style="1" customWidth="1"/>
    <col min="6646" max="6646" width="10.140625" style="1" customWidth="1"/>
    <col min="6647" max="6647" width="7.140625" style="1" customWidth="1"/>
    <col min="6648" max="6649" width="5.85546875" style="1" customWidth="1"/>
    <col min="6650" max="6650" width="5.42578125" style="1" customWidth="1"/>
    <col min="6651" max="6651" width="5.28515625" style="1" customWidth="1"/>
    <col min="6652" max="6652" width="7.42578125" style="1" customWidth="1"/>
    <col min="6653" max="6653" width="7" style="1" customWidth="1"/>
    <col min="6654" max="6655" width="5.85546875" style="1" customWidth="1"/>
    <col min="6656" max="6897" width="8.85546875" style="1"/>
    <col min="6898" max="6898" width="2.28515625" style="1" customWidth="1"/>
    <col min="6899" max="6899" width="27.7109375" style="1" customWidth="1"/>
    <col min="6900" max="6900" width="7.28515625" style="1" customWidth="1"/>
    <col min="6901" max="6901" width="2.7109375" style="1" customWidth="1"/>
    <col min="6902" max="6902" width="10.140625" style="1" customWidth="1"/>
    <col min="6903" max="6903" width="7.140625" style="1" customWidth="1"/>
    <col min="6904" max="6905" width="5.85546875" style="1" customWidth="1"/>
    <col min="6906" max="6906" width="5.42578125" style="1" customWidth="1"/>
    <col min="6907" max="6907" width="5.28515625" style="1" customWidth="1"/>
    <col min="6908" max="6908" width="7.42578125" style="1" customWidth="1"/>
    <col min="6909" max="6909" width="7" style="1" customWidth="1"/>
    <col min="6910" max="6911" width="5.85546875" style="1" customWidth="1"/>
    <col min="6912" max="7153" width="8.85546875" style="1"/>
    <col min="7154" max="7154" width="2.28515625" style="1" customWidth="1"/>
    <col min="7155" max="7155" width="27.7109375" style="1" customWidth="1"/>
    <col min="7156" max="7156" width="7.28515625" style="1" customWidth="1"/>
    <col min="7157" max="7157" width="2.7109375" style="1" customWidth="1"/>
    <col min="7158" max="7158" width="10.140625" style="1" customWidth="1"/>
    <col min="7159" max="7159" width="7.140625" style="1" customWidth="1"/>
    <col min="7160" max="7161" width="5.85546875" style="1" customWidth="1"/>
    <col min="7162" max="7162" width="5.42578125" style="1" customWidth="1"/>
    <col min="7163" max="7163" width="5.28515625" style="1" customWidth="1"/>
    <col min="7164" max="7164" width="7.42578125" style="1" customWidth="1"/>
    <col min="7165" max="7165" width="7" style="1" customWidth="1"/>
    <col min="7166" max="7167" width="5.85546875" style="1" customWidth="1"/>
    <col min="7168" max="7409" width="8.85546875" style="1"/>
    <col min="7410" max="7410" width="2.28515625" style="1" customWidth="1"/>
    <col min="7411" max="7411" width="27.7109375" style="1" customWidth="1"/>
    <col min="7412" max="7412" width="7.28515625" style="1" customWidth="1"/>
    <col min="7413" max="7413" width="2.7109375" style="1" customWidth="1"/>
    <col min="7414" max="7414" width="10.140625" style="1" customWidth="1"/>
    <col min="7415" max="7415" width="7.140625" style="1" customWidth="1"/>
    <col min="7416" max="7417" width="5.85546875" style="1" customWidth="1"/>
    <col min="7418" max="7418" width="5.42578125" style="1" customWidth="1"/>
    <col min="7419" max="7419" width="5.28515625" style="1" customWidth="1"/>
    <col min="7420" max="7420" width="7.42578125" style="1" customWidth="1"/>
    <col min="7421" max="7421" width="7" style="1" customWidth="1"/>
    <col min="7422" max="7423" width="5.85546875" style="1" customWidth="1"/>
    <col min="7424" max="7665" width="8.85546875" style="1"/>
    <col min="7666" max="7666" width="2.28515625" style="1" customWidth="1"/>
    <col min="7667" max="7667" width="27.7109375" style="1" customWidth="1"/>
    <col min="7668" max="7668" width="7.28515625" style="1" customWidth="1"/>
    <col min="7669" max="7669" width="2.7109375" style="1" customWidth="1"/>
    <col min="7670" max="7670" width="10.140625" style="1" customWidth="1"/>
    <col min="7671" max="7671" width="7.140625" style="1" customWidth="1"/>
    <col min="7672" max="7673" width="5.85546875" style="1" customWidth="1"/>
    <col min="7674" max="7674" width="5.42578125" style="1" customWidth="1"/>
    <col min="7675" max="7675" width="5.28515625" style="1" customWidth="1"/>
    <col min="7676" max="7676" width="7.42578125" style="1" customWidth="1"/>
    <col min="7677" max="7677" width="7" style="1" customWidth="1"/>
    <col min="7678" max="7679" width="5.85546875" style="1" customWidth="1"/>
    <col min="7680" max="7921" width="8.85546875" style="1"/>
    <col min="7922" max="7922" width="2.28515625" style="1" customWidth="1"/>
    <col min="7923" max="7923" width="27.7109375" style="1" customWidth="1"/>
    <col min="7924" max="7924" width="7.28515625" style="1" customWidth="1"/>
    <col min="7925" max="7925" width="2.7109375" style="1" customWidth="1"/>
    <col min="7926" max="7926" width="10.140625" style="1" customWidth="1"/>
    <col min="7927" max="7927" width="7.140625" style="1" customWidth="1"/>
    <col min="7928" max="7929" width="5.85546875" style="1" customWidth="1"/>
    <col min="7930" max="7930" width="5.42578125" style="1" customWidth="1"/>
    <col min="7931" max="7931" width="5.28515625" style="1" customWidth="1"/>
    <col min="7932" max="7932" width="7.42578125" style="1" customWidth="1"/>
    <col min="7933" max="7933" width="7" style="1" customWidth="1"/>
    <col min="7934" max="7935" width="5.85546875" style="1" customWidth="1"/>
    <col min="7936" max="8177" width="8.85546875" style="1"/>
    <col min="8178" max="8178" width="2.28515625" style="1" customWidth="1"/>
    <col min="8179" max="8179" width="27.7109375" style="1" customWidth="1"/>
    <col min="8180" max="8180" width="7.28515625" style="1" customWidth="1"/>
    <col min="8181" max="8181" width="2.7109375" style="1" customWidth="1"/>
    <col min="8182" max="8182" width="10.140625" style="1" customWidth="1"/>
    <col min="8183" max="8183" width="7.140625" style="1" customWidth="1"/>
    <col min="8184" max="8185" width="5.85546875" style="1" customWidth="1"/>
    <col min="8186" max="8186" width="5.42578125" style="1" customWidth="1"/>
    <col min="8187" max="8187" width="5.28515625" style="1" customWidth="1"/>
    <col min="8188" max="8188" width="7.42578125" style="1" customWidth="1"/>
    <col min="8189" max="8189" width="7" style="1" customWidth="1"/>
    <col min="8190" max="8191" width="5.85546875" style="1" customWidth="1"/>
    <col min="8192" max="8433" width="8.85546875" style="1"/>
    <col min="8434" max="8434" width="2.28515625" style="1" customWidth="1"/>
    <col min="8435" max="8435" width="27.7109375" style="1" customWidth="1"/>
    <col min="8436" max="8436" width="7.28515625" style="1" customWidth="1"/>
    <col min="8437" max="8437" width="2.7109375" style="1" customWidth="1"/>
    <col min="8438" max="8438" width="10.140625" style="1" customWidth="1"/>
    <col min="8439" max="8439" width="7.140625" style="1" customWidth="1"/>
    <col min="8440" max="8441" width="5.85546875" style="1" customWidth="1"/>
    <col min="8442" max="8442" width="5.42578125" style="1" customWidth="1"/>
    <col min="8443" max="8443" width="5.28515625" style="1" customWidth="1"/>
    <col min="8444" max="8444" width="7.42578125" style="1" customWidth="1"/>
    <col min="8445" max="8445" width="7" style="1" customWidth="1"/>
    <col min="8446" max="8447" width="5.85546875" style="1" customWidth="1"/>
    <col min="8448" max="8689" width="8.85546875" style="1"/>
    <col min="8690" max="8690" width="2.28515625" style="1" customWidth="1"/>
    <col min="8691" max="8691" width="27.7109375" style="1" customWidth="1"/>
    <col min="8692" max="8692" width="7.28515625" style="1" customWidth="1"/>
    <col min="8693" max="8693" width="2.7109375" style="1" customWidth="1"/>
    <col min="8694" max="8694" width="10.140625" style="1" customWidth="1"/>
    <col min="8695" max="8695" width="7.140625" style="1" customWidth="1"/>
    <col min="8696" max="8697" width="5.85546875" style="1" customWidth="1"/>
    <col min="8698" max="8698" width="5.42578125" style="1" customWidth="1"/>
    <col min="8699" max="8699" width="5.28515625" style="1" customWidth="1"/>
    <col min="8700" max="8700" width="7.42578125" style="1" customWidth="1"/>
    <col min="8701" max="8701" width="7" style="1" customWidth="1"/>
    <col min="8702" max="8703" width="5.85546875" style="1" customWidth="1"/>
    <col min="8704" max="8945" width="8.85546875" style="1"/>
    <col min="8946" max="8946" width="2.28515625" style="1" customWidth="1"/>
    <col min="8947" max="8947" width="27.7109375" style="1" customWidth="1"/>
    <col min="8948" max="8948" width="7.28515625" style="1" customWidth="1"/>
    <col min="8949" max="8949" width="2.7109375" style="1" customWidth="1"/>
    <col min="8950" max="8950" width="10.140625" style="1" customWidth="1"/>
    <col min="8951" max="8951" width="7.140625" style="1" customWidth="1"/>
    <col min="8952" max="8953" width="5.85546875" style="1" customWidth="1"/>
    <col min="8954" max="8954" width="5.42578125" style="1" customWidth="1"/>
    <col min="8955" max="8955" width="5.28515625" style="1" customWidth="1"/>
    <col min="8956" max="8956" width="7.42578125" style="1" customWidth="1"/>
    <col min="8957" max="8957" width="7" style="1" customWidth="1"/>
    <col min="8958" max="8959" width="5.85546875" style="1" customWidth="1"/>
    <col min="8960" max="9201" width="8.85546875" style="1"/>
    <col min="9202" max="9202" width="2.28515625" style="1" customWidth="1"/>
    <col min="9203" max="9203" width="27.7109375" style="1" customWidth="1"/>
    <col min="9204" max="9204" width="7.28515625" style="1" customWidth="1"/>
    <col min="9205" max="9205" width="2.7109375" style="1" customWidth="1"/>
    <col min="9206" max="9206" width="10.140625" style="1" customWidth="1"/>
    <col min="9207" max="9207" width="7.140625" style="1" customWidth="1"/>
    <col min="9208" max="9209" width="5.85546875" style="1" customWidth="1"/>
    <col min="9210" max="9210" width="5.42578125" style="1" customWidth="1"/>
    <col min="9211" max="9211" width="5.28515625" style="1" customWidth="1"/>
    <col min="9212" max="9212" width="7.42578125" style="1" customWidth="1"/>
    <col min="9213" max="9213" width="7" style="1" customWidth="1"/>
    <col min="9214" max="9215" width="5.85546875" style="1" customWidth="1"/>
    <col min="9216" max="9457" width="8.85546875" style="1"/>
    <col min="9458" max="9458" width="2.28515625" style="1" customWidth="1"/>
    <col min="9459" max="9459" width="27.7109375" style="1" customWidth="1"/>
    <col min="9460" max="9460" width="7.28515625" style="1" customWidth="1"/>
    <col min="9461" max="9461" width="2.7109375" style="1" customWidth="1"/>
    <col min="9462" max="9462" width="10.140625" style="1" customWidth="1"/>
    <col min="9463" max="9463" width="7.140625" style="1" customWidth="1"/>
    <col min="9464" max="9465" width="5.85546875" style="1" customWidth="1"/>
    <col min="9466" max="9466" width="5.42578125" style="1" customWidth="1"/>
    <col min="9467" max="9467" width="5.28515625" style="1" customWidth="1"/>
    <col min="9468" max="9468" width="7.42578125" style="1" customWidth="1"/>
    <col min="9469" max="9469" width="7" style="1" customWidth="1"/>
    <col min="9470" max="9471" width="5.85546875" style="1" customWidth="1"/>
    <col min="9472" max="9713" width="8.85546875" style="1"/>
    <col min="9714" max="9714" width="2.28515625" style="1" customWidth="1"/>
    <col min="9715" max="9715" width="27.7109375" style="1" customWidth="1"/>
    <col min="9716" max="9716" width="7.28515625" style="1" customWidth="1"/>
    <col min="9717" max="9717" width="2.7109375" style="1" customWidth="1"/>
    <col min="9718" max="9718" width="10.140625" style="1" customWidth="1"/>
    <col min="9719" max="9719" width="7.140625" style="1" customWidth="1"/>
    <col min="9720" max="9721" width="5.85546875" style="1" customWidth="1"/>
    <col min="9722" max="9722" width="5.42578125" style="1" customWidth="1"/>
    <col min="9723" max="9723" width="5.28515625" style="1" customWidth="1"/>
    <col min="9724" max="9724" width="7.42578125" style="1" customWidth="1"/>
    <col min="9725" max="9725" width="7" style="1" customWidth="1"/>
    <col min="9726" max="9727" width="5.85546875" style="1" customWidth="1"/>
    <col min="9728" max="9969" width="8.85546875" style="1"/>
    <col min="9970" max="9970" width="2.28515625" style="1" customWidth="1"/>
    <col min="9971" max="9971" width="27.7109375" style="1" customWidth="1"/>
    <col min="9972" max="9972" width="7.28515625" style="1" customWidth="1"/>
    <col min="9973" max="9973" width="2.7109375" style="1" customWidth="1"/>
    <col min="9974" max="9974" width="10.140625" style="1" customWidth="1"/>
    <col min="9975" max="9975" width="7.140625" style="1" customWidth="1"/>
    <col min="9976" max="9977" width="5.85546875" style="1" customWidth="1"/>
    <col min="9978" max="9978" width="5.42578125" style="1" customWidth="1"/>
    <col min="9979" max="9979" width="5.28515625" style="1" customWidth="1"/>
    <col min="9980" max="9980" width="7.42578125" style="1" customWidth="1"/>
    <col min="9981" max="9981" width="7" style="1" customWidth="1"/>
    <col min="9982" max="9983" width="5.85546875" style="1" customWidth="1"/>
    <col min="9984" max="10225" width="8.85546875" style="1"/>
    <col min="10226" max="10226" width="2.28515625" style="1" customWidth="1"/>
    <col min="10227" max="10227" width="27.7109375" style="1" customWidth="1"/>
    <col min="10228" max="10228" width="7.28515625" style="1" customWidth="1"/>
    <col min="10229" max="10229" width="2.7109375" style="1" customWidth="1"/>
    <col min="10230" max="10230" width="10.140625" style="1" customWidth="1"/>
    <col min="10231" max="10231" width="7.140625" style="1" customWidth="1"/>
    <col min="10232" max="10233" width="5.85546875" style="1" customWidth="1"/>
    <col min="10234" max="10234" width="5.42578125" style="1" customWidth="1"/>
    <col min="10235" max="10235" width="5.28515625" style="1" customWidth="1"/>
    <col min="10236" max="10236" width="7.42578125" style="1" customWidth="1"/>
    <col min="10237" max="10237" width="7" style="1" customWidth="1"/>
    <col min="10238" max="10239" width="5.85546875" style="1" customWidth="1"/>
    <col min="10240" max="10481" width="8.85546875" style="1"/>
    <col min="10482" max="10482" width="2.28515625" style="1" customWidth="1"/>
    <col min="10483" max="10483" width="27.7109375" style="1" customWidth="1"/>
    <col min="10484" max="10484" width="7.28515625" style="1" customWidth="1"/>
    <col min="10485" max="10485" width="2.7109375" style="1" customWidth="1"/>
    <col min="10486" max="10486" width="10.140625" style="1" customWidth="1"/>
    <col min="10487" max="10487" width="7.140625" style="1" customWidth="1"/>
    <col min="10488" max="10489" width="5.85546875" style="1" customWidth="1"/>
    <col min="10490" max="10490" width="5.42578125" style="1" customWidth="1"/>
    <col min="10491" max="10491" width="5.28515625" style="1" customWidth="1"/>
    <col min="10492" max="10492" width="7.42578125" style="1" customWidth="1"/>
    <col min="10493" max="10493" width="7" style="1" customWidth="1"/>
    <col min="10494" max="10495" width="5.85546875" style="1" customWidth="1"/>
    <col min="10496" max="10737" width="8.85546875" style="1"/>
    <col min="10738" max="10738" width="2.28515625" style="1" customWidth="1"/>
    <col min="10739" max="10739" width="27.7109375" style="1" customWidth="1"/>
    <col min="10740" max="10740" width="7.28515625" style="1" customWidth="1"/>
    <col min="10741" max="10741" width="2.7109375" style="1" customWidth="1"/>
    <col min="10742" max="10742" width="10.140625" style="1" customWidth="1"/>
    <col min="10743" max="10743" width="7.140625" style="1" customWidth="1"/>
    <col min="10744" max="10745" width="5.85546875" style="1" customWidth="1"/>
    <col min="10746" max="10746" width="5.42578125" style="1" customWidth="1"/>
    <col min="10747" max="10747" width="5.28515625" style="1" customWidth="1"/>
    <col min="10748" max="10748" width="7.42578125" style="1" customWidth="1"/>
    <col min="10749" max="10749" width="7" style="1" customWidth="1"/>
    <col min="10750" max="10751" width="5.85546875" style="1" customWidth="1"/>
    <col min="10752" max="10993" width="8.85546875" style="1"/>
    <col min="10994" max="10994" width="2.28515625" style="1" customWidth="1"/>
    <col min="10995" max="10995" width="27.7109375" style="1" customWidth="1"/>
    <col min="10996" max="10996" width="7.28515625" style="1" customWidth="1"/>
    <col min="10997" max="10997" width="2.7109375" style="1" customWidth="1"/>
    <col min="10998" max="10998" width="10.140625" style="1" customWidth="1"/>
    <col min="10999" max="10999" width="7.140625" style="1" customWidth="1"/>
    <col min="11000" max="11001" width="5.85546875" style="1" customWidth="1"/>
    <col min="11002" max="11002" width="5.42578125" style="1" customWidth="1"/>
    <col min="11003" max="11003" width="5.28515625" style="1" customWidth="1"/>
    <col min="11004" max="11004" width="7.42578125" style="1" customWidth="1"/>
    <col min="11005" max="11005" width="7" style="1" customWidth="1"/>
    <col min="11006" max="11007" width="5.85546875" style="1" customWidth="1"/>
    <col min="11008" max="11249" width="8.85546875" style="1"/>
    <col min="11250" max="11250" width="2.28515625" style="1" customWidth="1"/>
    <col min="11251" max="11251" width="27.7109375" style="1" customWidth="1"/>
    <col min="11252" max="11252" width="7.28515625" style="1" customWidth="1"/>
    <col min="11253" max="11253" width="2.7109375" style="1" customWidth="1"/>
    <col min="11254" max="11254" width="10.140625" style="1" customWidth="1"/>
    <col min="11255" max="11255" width="7.140625" style="1" customWidth="1"/>
    <col min="11256" max="11257" width="5.85546875" style="1" customWidth="1"/>
    <col min="11258" max="11258" width="5.42578125" style="1" customWidth="1"/>
    <col min="11259" max="11259" width="5.28515625" style="1" customWidth="1"/>
    <col min="11260" max="11260" width="7.42578125" style="1" customWidth="1"/>
    <col min="11261" max="11261" width="7" style="1" customWidth="1"/>
    <col min="11262" max="11263" width="5.85546875" style="1" customWidth="1"/>
    <col min="11264" max="11505" width="8.85546875" style="1"/>
    <col min="11506" max="11506" width="2.28515625" style="1" customWidth="1"/>
    <col min="11507" max="11507" width="27.7109375" style="1" customWidth="1"/>
    <col min="11508" max="11508" width="7.28515625" style="1" customWidth="1"/>
    <col min="11509" max="11509" width="2.7109375" style="1" customWidth="1"/>
    <col min="11510" max="11510" width="10.140625" style="1" customWidth="1"/>
    <col min="11511" max="11511" width="7.140625" style="1" customWidth="1"/>
    <col min="11512" max="11513" width="5.85546875" style="1" customWidth="1"/>
    <col min="11514" max="11514" width="5.42578125" style="1" customWidth="1"/>
    <col min="11515" max="11515" width="5.28515625" style="1" customWidth="1"/>
    <col min="11516" max="11516" width="7.42578125" style="1" customWidth="1"/>
    <col min="11517" max="11517" width="7" style="1" customWidth="1"/>
    <col min="11518" max="11519" width="5.85546875" style="1" customWidth="1"/>
    <col min="11520" max="11761" width="8.85546875" style="1"/>
    <col min="11762" max="11762" width="2.28515625" style="1" customWidth="1"/>
    <col min="11763" max="11763" width="27.7109375" style="1" customWidth="1"/>
    <col min="11764" max="11764" width="7.28515625" style="1" customWidth="1"/>
    <col min="11765" max="11765" width="2.7109375" style="1" customWidth="1"/>
    <col min="11766" max="11766" width="10.140625" style="1" customWidth="1"/>
    <col min="11767" max="11767" width="7.140625" style="1" customWidth="1"/>
    <col min="11768" max="11769" width="5.85546875" style="1" customWidth="1"/>
    <col min="11770" max="11770" width="5.42578125" style="1" customWidth="1"/>
    <col min="11771" max="11771" width="5.28515625" style="1" customWidth="1"/>
    <col min="11772" max="11772" width="7.42578125" style="1" customWidth="1"/>
    <col min="11773" max="11773" width="7" style="1" customWidth="1"/>
    <col min="11774" max="11775" width="5.85546875" style="1" customWidth="1"/>
    <col min="11776" max="12017" width="8.85546875" style="1"/>
    <col min="12018" max="12018" width="2.28515625" style="1" customWidth="1"/>
    <col min="12019" max="12019" width="27.7109375" style="1" customWidth="1"/>
    <col min="12020" max="12020" width="7.28515625" style="1" customWidth="1"/>
    <col min="12021" max="12021" width="2.7109375" style="1" customWidth="1"/>
    <col min="12022" max="12022" width="10.140625" style="1" customWidth="1"/>
    <col min="12023" max="12023" width="7.140625" style="1" customWidth="1"/>
    <col min="12024" max="12025" width="5.85546875" style="1" customWidth="1"/>
    <col min="12026" max="12026" width="5.42578125" style="1" customWidth="1"/>
    <col min="12027" max="12027" width="5.28515625" style="1" customWidth="1"/>
    <col min="12028" max="12028" width="7.42578125" style="1" customWidth="1"/>
    <col min="12029" max="12029" width="7" style="1" customWidth="1"/>
    <col min="12030" max="12031" width="5.85546875" style="1" customWidth="1"/>
    <col min="12032" max="12273" width="8.85546875" style="1"/>
    <col min="12274" max="12274" width="2.28515625" style="1" customWidth="1"/>
    <col min="12275" max="12275" width="27.7109375" style="1" customWidth="1"/>
    <col min="12276" max="12276" width="7.28515625" style="1" customWidth="1"/>
    <col min="12277" max="12277" width="2.7109375" style="1" customWidth="1"/>
    <col min="12278" max="12278" width="10.140625" style="1" customWidth="1"/>
    <col min="12279" max="12279" width="7.140625" style="1" customWidth="1"/>
    <col min="12280" max="12281" width="5.85546875" style="1" customWidth="1"/>
    <col min="12282" max="12282" width="5.42578125" style="1" customWidth="1"/>
    <col min="12283" max="12283" width="5.28515625" style="1" customWidth="1"/>
    <col min="12284" max="12284" width="7.42578125" style="1" customWidth="1"/>
    <col min="12285" max="12285" width="7" style="1" customWidth="1"/>
    <col min="12286" max="12287" width="5.85546875" style="1" customWidth="1"/>
    <col min="12288" max="12529" width="8.85546875" style="1"/>
    <col min="12530" max="12530" width="2.28515625" style="1" customWidth="1"/>
    <col min="12531" max="12531" width="27.7109375" style="1" customWidth="1"/>
    <col min="12532" max="12532" width="7.28515625" style="1" customWidth="1"/>
    <col min="12533" max="12533" width="2.7109375" style="1" customWidth="1"/>
    <col min="12534" max="12534" width="10.140625" style="1" customWidth="1"/>
    <col min="12535" max="12535" width="7.140625" style="1" customWidth="1"/>
    <col min="12536" max="12537" width="5.85546875" style="1" customWidth="1"/>
    <col min="12538" max="12538" width="5.42578125" style="1" customWidth="1"/>
    <col min="12539" max="12539" width="5.28515625" style="1" customWidth="1"/>
    <col min="12540" max="12540" width="7.42578125" style="1" customWidth="1"/>
    <col min="12541" max="12541" width="7" style="1" customWidth="1"/>
    <col min="12542" max="12543" width="5.85546875" style="1" customWidth="1"/>
    <col min="12544" max="12785" width="8.85546875" style="1"/>
    <col min="12786" max="12786" width="2.28515625" style="1" customWidth="1"/>
    <col min="12787" max="12787" width="27.7109375" style="1" customWidth="1"/>
    <col min="12788" max="12788" width="7.28515625" style="1" customWidth="1"/>
    <col min="12789" max="12789" width="2.7109375" style="1" customWidth="1"/>
    <col min="12790" max="12790" width="10.140625" style="1" customWidth="1"/>
    <col min="12791" max="12791" width="7.140625" style="1" customWidth="1"/>
    <col min="12792" max="12793" width="5.85546875" style="1" customWidth="1"/>
    <col min="12794" max="12794" width="5.42578125" style="1" customWidth="1"/>
    <col min="12795" max="12795" width="5.28515625" style="1" customWidth="1"/>
    <col min="12796" max="12796" width="7.42578125" style="1" customWidth="1"/>
    <col min="12797" max="12797" width="7" style="1" customWidth="1"/>
    <col min="12798" max="12799" width="5.85546875" style="1" customWidth="1"/>
    <col min="12800" max="13041" width="8.85546875" style="1"/>
    <col min="13042" max="13042" width="2.28515625" style="1" customWidth="1"/>
    <col min="13043" max="13043" width="27.7109375" style="1" customWidth="1"/>
    <col min="13044" max="13044" width="7.28515625" style="1" customWidth="1"/>
    <col min="13045" max="13045" width="2.7109375" style="1" customWidth="1"/>
    <col min="13046" max="13046" width="10.140625" style="1" customWidth="1"/>
    <col min="13047" max="13047" width="7.140625" style="1" customWidth="1"/>
    <col min="13048" max="13049" width="5.85546875" style="1" customWidth="1"/>
    <col min="13050" max="13050" width="5.42578125" style="1" customWidth="1"/>
    <col min="13051" max="13051" width="5.28515625" style="1" customWidth="1"/>
    <col min="13052" max="13052" width="7.42578125" style="1" customWidth="1"/>
    <col min="13053" max="13053" width="7" style="1" customWidth="1"/>
    <col min="13054" max="13055" width="5.85546875" style="1" customWidth="1"/>
    <col min="13056" max="13297" width="8.85546875" style="1"/>
    <col min="13298" max="13298" width="2.28515625" style="1" customWidth="1"/>
    <col min="13299" max="13299" width="27.7109375" style="1" customWidth="1"/>
    <col min="13300" max="13300" width="7.28515625" style="1" customWidth="1"/>
    <col min="13301" max="13301" width="2.7109375" style="1" customWidth="1"/>
    <col min="13302" max="13302" width="10.140625" style="1" customWidth="1"/>
    <col min="13303" max="13303" width="7.140625" style="1" customWidth="1"/>
    <col min="13304" max="13305" width="5.85546875" style="1" customWidth="1"/>
    <col min="13306" max="13306" width="5.42578125" style="1" customWidth="1"/>
    <col min="13307" max="13307" width="5.28515625" style="1" customWidth="1"/>
    <col min="13308" max="13308" width="7.42578125" style="1" customWidth="1"/>
    <col min="13309" max="13309" width="7" style="1" customWidth="1"/>
    <col min="13310" max="13311" width="5.85546875" style="1" customWidth="1"/>
    <col min="13312" max="13553" width="8.85546875" style="1"/>
    <col min="13554" max="13554" width="2.28515625" style="1" customWidth="1"/>
    <col min="13555" max="13555" width="27.7109375" style="1" customWidth="1"/>
    <col min="13556" max="13556" width="7.28515625" style="1" customWidth="1"/>
    <col min="13557" max="13557" width="2.7109375" style="1" customWidth="1"/>
    <col min="13558" max="13558" width="10.140625" style="1" customWidth="1"/>
    <col min="13559" max="13559" width="7.140625" style="1" customWidth="1"/>
    <col min="13560" max="13561" width="5.85546875" style="1" customWidth="1"/>
    <col min="13562" max="13562" width="5.42578125" style="1" customWidth="1"/>
    <col min="13563" max="13563" width="5.28515625" style="1" customWidth="1"/>
    <col min="13564" max="13564" width="7.42578125" style="1" customWidth="1"/>
    <col min="13565" max="13565" width="7" style="1" customWidth="1"/>
    <col min="13566" max="13567" width="5.85546875" style="1" customWidth="1"/>
    <col min="13568" max="13809" width="8.85546875" style="1"/>
    <col min="13810" max="13810" width="2.28515625" style="1" customWidth="1"/>
    <col min="13811" max="13811" width="27.7109375" style="1" customWidth="1"/>
    <col min="13812" max="13812" width="7.28515625" style="1" customWidth="1"/>
    <col min="13813" max="13813" width="2.7109375" style="1" customWidth="1"/>
    <col min="13814" max="13814" width="10.140625" style="1" customWidth="1"/>
    <col min="13815" max="13815" width="7.140625" style="1" customWidth="1"/>
    <col min="13816" max="13817" width="5.85546875" style="1" customWidth="1"/>
    <col min="13818" max="13818" width="5.42578125" style="1" customWidth="1"/>
    <col min="13819" max="13819" width="5.28515625" style="1" customWidth="1"/>
    <col min="13820" max="13820" width="7.42578125" style="1" customWidth="1"/>
    <col min="13821" max="13821" width="7" style="1" customWidth="1"/>
    <col min="13822" max="13823" width="5.85546875" style="1" customWidth="1"/>
    <col min="13824" max="14065" width="8.85546875" style="1"/>
    <col min="14066" max="14066" width="2.28515625" style="1" customWidth="1"/>
    <col min="14067" max="14067" width="27.7109375" style="1" customWidth="1"/>
    <col min="14068" max="14068" width="7.28515625" style="1" customWidth="1"/>
    <col min="14069" max="14069" width="2.7109375" style="1" customWidth="1"/>
    <col min="14070" max="14070" width="10.140625" style="1" customWidth="1"/>
    <col min="14071" max="14071" width="7.140625" style="1" customWidth="1"/>
    <col min="14072" max="14073" width="5.85546875" style="1" customWidth="1"/>
    <col min="14074" max="14074" width="5.42578125" style="1" customWidth="1"/>
    <col min="14075" max="14075" width="5.28515625" style="1" customWidth="1"/>
    <col min="14076" max="14076" width="7.42578125" style="1" customWidth="1"/>
    <col min="14077" max="14077" width="7" style="1" customWidth="1"/>
    <col min="14078" max="14079" width="5.85546875" style="1" customWidth="1"/>
    <col min="14080" max="14321" width="8.85546875" style="1"/>
    <col min="14322" max="14322" width="2.28515625" style="1" customWidth="1"/>
    <col min="14323" max="14323" width="27.7109375" style="1" customWidth="1"/>
    <col min="14324" max="14324" width="7.28515625" style="1" customWidth="1"/>
    <col min="14325" max="14325" width="2.7109375" style="1" customWidth="1"/>
    <col min="14326" max="14326" width="10.140625" style="1" customWidth="1"/>
    <col min="14327" max="14327" width="7.140625" style="1" customWidth="1"/>
    <col min="14328" max="14329" width="5.85546875" style="1" customWidth="1"/>
    <col min="14330" max="14330" width="5.42578125" style="1" customWidth="1"/>
    <col min="14331" max="14331" width="5.28515625" style="1" customWidth="1"/>
    <col min="14332" max="14332" width="7.42578125" style="1" customWidth="1"/>
    <col min="14333" max="14333" width="7" style="1" customWidth="1"/>
    <col min="14334" max="14335" width="5.85546875" style="1" customWidth="1"/>
    <col min="14336" max="14577" width="8.85546875" style="1"/>
    <col min="14578" max="14578" width="2.28515625" style="1" customWidth="1"/>
    <col min="14579" max="14579" width="27.7109375" style="1" customWidth="1"/>
    <col min="14580" max="14580" width="7.28515625" style="1" customWidth="1"/>
    <col min="14581" max="14581" width="2.7109375" style="1" customWidth="1"/>
    <col min="14582" max="14582" width="10.140625" style="1" customWidth="1"/>
    <col min="14583" max="14583" width="7.140625" style="1" customWidth="1"/>
    <col min="14584" max="14585" width="5.85546875" style="1" customWidth="1"/>
    <col min="14586" max="14586" width="5.42578125" style="1" customWidth="1"/>
    <col min="14587" max="14587" width="5.28515625" style="1" customWidth="1"/>
    <col min="14588" max="14588" width="7.42578125" style="1" customWidth="1"/>
    <col min="14589" max="14589" width="7" style="1" customWidth="1"/>
    <col min="14590" max="14591" width="5.85546875" style="1" customWidth="1"/>
    <col min="14592" max="14833" width="8.85546875" style="1"/>
    <col min="14834" max="14834" width="2.28515625" style="1" customWidth="1"/>
    <col min="14835" max="14835" width="27.7109375" style="1" customWidth="1"/>
    <col min="14836" max="14836" width="7.28515625" style="1" customWidth="1"/>
    <col min="14837" max="14837" width="2.7109375" style="1" customWidth="1"/>
    <col min="14838" max="14838" width="10.140625" style="1" customWidth="1"/>
    <col min="14839" max="14839" width="7.140625" style="1" customWidth="1"/>
    <col min="14840" max="14841" width="5.85546875" style="1" customWidth="1"/>
    <col min="14842" max="14842" width="5.42578125" style="1" customWidth="1"/>
    <col min="14843" max="14843" width="5.28515625" style="1" customWidth="1"/>
    <col min="14844" max="14844" width="7.42578125" style="1" customWidth="1"/>
    <col min="14845" max="14845" width="7" style="1" customWidth="1"/>
    <col min="14846" max="14847" width="5.85546875" style="1" customWidth="1"/>
    <col min="14848" max="15089" width="8.85546875" style="1"/>
    <col min="15090" max="15090" width="2.28515625" style="1" customWidth="1"/>
    <col min="15091" max="15091" width="27.7109375" style="1" customWidth="1"/>
    <col min="15092" max="15092" width="7.28515625" style="1" customWidth="1"/>
    <col min="15093" max="15093" width="2.7109375" style="1" customWidth="1"/>
    <col min="15094" max="15094" width="10.140625" style="1" customWidth="1"/>
    <col min="15095" max="15095" width="7.140625" style="1" customWidth="1"/>
    <col min="15096" max="15097" width="5.85546875" style="1" customWidth="1"/>
    <col min="15098" max="15098" width="5.42578125" style="1" customWidth="1"/>
    <col min="15099" max="15099" width="5.28515625" style="1" customWidth="1"/>
    <col min="15100" max="15100" width="7.42578125" style="1" customWidth="1"/>
    <col min="15101" max="15101" width="7" style="1" customWidth="1"/>
    <col min="15102" max="15103" width="5.85546875" style="1" customWidth="1"/>
    <col min="15104" max="15345" width="8.85546875" style="1"/>
    <col min="15346" max="15346" width="2.28515625" style="1" customWidth="1"/>
    <col min="15347" max="15347" width="27.7109375" style="1" customWidth="1"/>
    <col min="15348" max="15348" width="7.28515625" style="1" customWidth="1"/>
    <col min="15349" max="15349" width="2.7109375" style="1" customWidth="1"/>
    <col min="15350" max="15350" width="10.140625" style="1" customWidth="1"/>
    <col min="15351" max="15351" width="7.140625" style="1" customWidth="1"/>
    <col min="15352" max="15353" width="5.85546875" style="1" customWidth="1"/>
    <col min="15354" max="15354" width="5.42578125" style="1" customWidth="1"/>
    <col min="15355" max="15355" width="5.28515625" style="1" customWidth="1"/>
    <col min="15356" max="15356" width="7.42578125" style="1" customWidth="1"/>
    <col min="15357" max="15357" width="7" style="1" customWidth="1"/>
    <col min="15358" max="15359" width="5.85546875" style="1" customWidth="1"/>
    <col min="15360" max="15601" width="8.85546875" style="1"/>
    <col min="15602" max="15602" width="2.28515625" style="1" customWidth="1"/>
    <col min="15603" max="15603" width="27.7109375" style="1" customWidth="1"/>
    <col min="15604" max="15604" width="7.28515625" style="1" customWidth="1"/>
    <col min="15605" max="15605" width="2.7109375" style="1" customWidth="1"/>
    <col min="15606" max="15606" width="10.140625" style="1" customWidth="1"/>
    <col min="15607" max="15607" width="7.140625" style="1" customWidth="1"/>
    <col min="15608" max="15609" width="5.85546875" style="1" customWidth="1"/>
    <col min="15610" max="15610" width="5.42578125" style="1" customWidth="1"/>
    <col min="15611" max="15611" width="5.28515625" style="1" customWidth="1"/>
    <col min="15612" max="15612" width="7.42578125" style="1" customWidth="1"/>
    <col min="15613" max="15613" width="7" style="1" customWidth="1"/>
    <col min="15614" max="15615" width="5.85546875" style="1" customWidth="1"/>
    <col min="15616" max="15857" width="8.85546875" style="1"/>
    <col min="15858" max="15858" width="2.28515625" style="1" customWidth="1"/>
    <col min="15859" max="15859" width="27.7109375" style="1" customWidth="1"/>
    <col min="15860" max="15860" width="7.28515625" style="1" customWidth="1"/>
    <col min="15861" max="15861" width="2.7109375" style="1" customWidth="1"/>
    <col min="15862" max="15862" width="10.140625" style="1" customWidth="1"/>
    <col min="15863" max="15863" width="7.140625" style="1" customWidth="1"/>
    <col min="15864" max="15865" width="5.85546875" style="1" customWidth="1"/>
    <col min="15866" max="15866" width="5.42578125" style="1" customWidth="1"/>
    <col min="15867" max="15867" width="5.28515625" style="1" customWidth="1"/>
    <col min="15868" max="15868" width="7.42578125" style="1" customWidth="1"/>
    <col min="15869" max="15869" width="7" style="1" customWidth="1"/>
    <col min="15870" max="15871" width="5.85546875" style="1" customWidth="1"/>
    <col min="15872" max="16113" width="8.85546875" style="1"/>
    <col min="16114" max="16114" width="2.28515625" style="1" customWidth="1"/>
    <col min="16115" max="16115" width="27.7109375" style="1" customWidth="1"/>
    <col min="16116" max="16116" width="7.28515625" style="1" customWidth="1"/>
    <col min="16117" max="16117" width="2.7109375" style="1" customWidth="1"/>
    <col min="16118" max="16118" width="10.140625" style="1" customWidth="1"/>
    <col min="16119" max="16119" width="7.140625" style="1" customWidth="1"/>
    <col min="16120" max="16121" width="5.85546875" style="1" customWidth="1"/>
    <col min="16122" max="16122" width="5.42578125" style="1" customWidth="1"/>
    <col min="16123" max="16123" width="5.28515625" style="1" customWidth="1"/>
    <col min="16124" max="16124" width="7.42578125" style="1" customWidth="1"/>
    <col min="16125" max="16125" width="7" style="1" customWidth="1"/>
    <col min="16126" max="16127" width="5.85546875" style="1" customWidth="1"/>
    <col min="16128" max="16369" width="8.85546875" style="1"/>
    <col min="16370" max="16384" width="8.85546875" style="1" customWidth="1"/>
  </cols>
  <sheetData>
    <row r="1" spans="1:15" ht="25.15" customHeight="1" x14ac:dyDescent="0.4">
      <c r="A1" s="190" t="s">
        <v>492</v>
      </c>
      <c r="B1" s="191"/>
      <c r="C1" s="191"/>
      <c r="D1" s="191"/>
      <c r="E1" s="191"/>
      <c r="F1" s="192"/>
      <c r="G1" s="192"/>
      <c r="H1" s="192"/>
      <c r="I1" s="192"/>
      <c r="J1" s="2"/>
      <c r="L1" s="2"/>
      <c r="M1" s="2"/>
      <c r="N1" s="2"/>
      <c r="O1" s="2"/>
    </row>
    <row r="2" spans="1:15" ht="36" customHeight="1" thickBot="1" x14ac:dyDescent="0.25">
      <c r="A2" s="139" t="s">
        <v>469</v>
      </c>
      <c r="B2" s="140"/>
      <c r="C2" s="140"/>
      <c r="D2" s="140"/>
      <c r="E2" s="140"/>
      <c r="F2" s="140"/>
      <c r="G2" s="140"/>
      <c r="H2" s="141"/>
      <c r="I2" s="140"/>
      <c r="J2" s="140"/>
      <c r="K2" s="188"/>
      <c r="L2" s="188"/>
      <c r="M2" s="188"/>
      <c r="N2" s="188"/>
      <c r="O2" s="5"/>
    </row>
    <row r="3" spans="1:15" ht="15.6" customHeight="1" thickBot="1" x14ac:dyDescent="0.25">
      <c r="A3" s="7" t="s">
        <v>9</v>
      </c>
      <c r="B3" s="171" t="s">
        <v>10</v>
      </c>
      <c r="C3" s="172"/>
      <c r="D3" s="172"/>
      <c r="E3" s="173"/>
      <c r="F3" s="8"/>
      <c r="G3" s="9"/>
      <c r="H3" s="9"/>
      <c r="I3" s="9"/>
      <c r="J3" s="10"/>
      <c r="K3" s="11"/>
      <c r="L3" s="11"/>
      <c r="M3" s="12"/>
      <c r="N3" s="5"/>
    </row>
    <row r="4" spans="1:15" ht="11.45" customHeight="1" thickBot="1" x14ac:dyDescent="0.25">
      <c r="A4" s="13"/>
      <c r="B4" s="168" t="s">
        <v>11</v>
      </c>
      <c r="C4" s="174"/>
      <c r="D4" s="175"/>
      <c r="E4" s="14" t="s">
        <v>12</v>
      </c>
      <c r="F4" s="168" t="s">
        <v>13</v>
      </c>
      <c r="G4" s="174"/>
      <c r="H4" s="174"/>
      <c r="I4" s="175"/>
      <c r="J4" s="168" t="s">
        <v>14</v>
      </c>
      <c r="K4" s="174"/>
      <c r="L4" s="174"/>
      <c r="M4" s="175"/>
      <c r="N4" s="5"/>
    </row>
    <row r="5" spans="1:15" ht="15" thickBot="1" x14ac:dyDescent="0.25">
      <c r="A5" s="15" t="s">
        <v>15</v>
      </c>
      <c r="B5" s="16" t="s">
        <v>16</v>
      </c>
      <c r="C5" s="17" t="s">
        <v>17</v>
      </c>
      <c r="D5" s="16" t="s">
        <v>18</v>
      </c>
      <c r="E5" s="18" t="s">
        <v>19</v>
      </c>
      <c r="F5" s="19" t="s">
        <v>2</v>
      </c>
      <c r="G5" s="20" t="s">
        <v>3</v>
      </c>
      <c r="H5" s="20" t="s">
        <v>4</v>
      </c>
      <c r="I5" s="21" t="s">
        <v>5</v>
      </c>
      <c r="J5" s="19" t="s">
        <v>2</v>
      </c>
      <c r="K5" s="20" t="s">
        <v>3</v>
      </c>
      <c r="L5" s="20" t="s">
        <v>4</v>
      </c>
      <c r="M5" s="21" t="s">
        <v>5</v>
      </c>
      <c r="N5" s="22" t="s">
        <v>20</v>
      </c>
    </row>
    <row r="6" spans="1:15" ht="13.5" thickBot="1" x14ac:dyDescent="0.25">
      <c r="A6" s="24" t="s">
        <v>6</v>
      </c>
      <c r="B6" s="25"/>
      <c r="C6" s="26"/>
      <c r="D6" s="25"/>
      <c r="E6" s="27"/>
      <c r="F6" s="28">
        <f>VLOOKUP($A6,Products!$B$1:$F$65884,2,FALSE)</f>
        <v>0</v>
      </c>
      <c r="G6" s="29">
        <f>VLOOKUP($A6,Products!$B$1:$F$65884,3,FALSE)</f>
        <v>0</v>
      </c>
      <c r="H6" s="29">
        <f>VLOOKUP($A6,Products!$B$1:$F$65884,4,FALSE)</f>
        <v>0</v>
      </c>
      <c r="I6" s="30">
        <f>VLOOKUP($A6,Products!$B$1:$F$65884,5,FALSE)</f>
        <v>0</v>
      </c>
      <c r="J6" s="31">
        <f>IF(Rates!$A$24&gt;0,($F$6/100)*Rates!$A$24,IF(Rates!$A$24=0,($F$6*$E$6*10)))</f>
        <v>0</v>
      </c>
      <c r="K6" s="31">
        <f>IF(Rates!$A$24&gt;0,($G$6/100)*Rates!$A$24,IF(Rates!$A$24=0,($G$6*$E$6*10)))</f>
        <v>0</v>
      </c>
      <c r="L6" s="31">
        <f>IF(Rates!$A$24&gt;0,($H$6/100)*Rates!$A$24,IF(Rates!$A$24=0,($H$6*$E$6*10)))</f>
        <v>0</v>
      </c>
      <c r="M6" s="32">
        <f>IF(Rates!$A$24&gt;0,($I$6/100)*Rates!$A$24,IF(Rates!$A$24=0,($I$6*$E$6*10)))</f>
        <v>0</v>
      </c>
      <c r="N6" s="33">
        <f>(VLOOKUP($A$6,Products!$B$1:$G$65884,6,FALSE))*Rates!$A$24/1000</f>
        <v>0</v>
      </c>
    </row>
    <row r="7" spans="1:15" ht="13.5" thickBot="1" x14ac:dyDescent="0.25">
      <c r="N7" s="5"/>
    </row>
    <row r="8" spans="1:15" ht="13.5" thickBot="1" x14ac:dyDescent="0.25">
      <c r="A8" s="7" t="s">
        <v>21</v>
      </c>
      <c r="B8" s="171" t="s">
        <v>10</v>
      </c>
      <c r="C8" s="172"/>
      <c r="D8" s="172"/>
      <c r="E8" s="173"/>
      <c r="F8" s="8"/>
      <c r="G8" s="9"/>
      <c r="H8" s="9"/>
      <c r="I8" s="35"/>
      <c r="J8" s="10"/>
      <c r="K8" s="11"/>
      <c r="L8" s="11"/>
      <c r="M8" s="12"/>
      <c r="N8" s="5"/>
    </row>
    <row r="9" spans="1:15" ht="13.5" thickBot="1" x14ac:dyDescent="0.25">
      <c r="A9" s="13"/>
      <c r="B9" s="168" t="s">
        <v>11</v>
      </c>
      <c r="C9" s="174"/>
      <c r="D9" s="175"/>
      <c r="E9" s="14" t="s">
        <v>12</v>
      </c>
      <c r="F9" s="168" t="s">
        <v>13</v>
      </c>
      <c r="G9" s="174"/>
      <c r="H9" s="174"/>
      <c r="I9" s="175"/>
      <c r="J9" s="168" t="s">
        <v>14</v>
      </c>
      <c r="K9" s="174"/>
      <c r="L9" s="174"/>
      <c r="M9" s="176"/>
      <c r="N9" s="5"/>
    </row>
    <row r="10" spans="1:15" ht="15" thickBot="1" x14ac:dyDescent="0.25">
      <c r="A10" s="15" t="s">
        <v>15</v>
      </c>
      <c r="B10" s="16" t="s">
        <v>16</v>
      </c>
      <c r="C10" s="17" t="s">
        <v>17</v>
      </c>
      <c r="D10" s="16" t="s">
        <v>18</v>
      </c>
      <c r="E10" s="36" t="s">
        <v>19</v>
      </c>
      <c r="F10" s="37" t="s">
        <v>2</v>
      </c>
      <c r="G10" s="38" t="s">
        <v>3</v>
      </c>
      <c r="H10" s="38" t="s">
        <v>4</v>
      </c>
      <c r="I10" s="39" t="s">
        <v>5</v>
      </c>
      <c r="J10" s="37" t="s">
        <v>2</v>
      </c>
      <c r="K10" s="38" t="s">
        <v>3</v>
      </c>
      <c r="L10" s="38" t="s">
        <v>4</v>
      </c>
      <c r="M10" s="20" t="s">
        <v>5</v>
      </c>
      <c r="N10" s="23" t="s">
        <v>20</v>
      </c>
    </row>
    <row r="11" spans="1:15" ht="13.5" thickBot="1" x14ac:dyDescent="0.25">
      <c r="A11" s="24" t="s">
        <v>358</v>
      </c>
      <c r="B11" s="25"/>
      <c r="C11" s="26"/>
      <c r="D11" s="25"/>
      <c r="E11" s="40"/>
      <c r="F11" s="28">
        <f>VLOOKUP($A11,Products!$B$1:$F$65884,2,FALSE)</f>
        <v>0</v>
      </c>
      <c r="G11" s="29">
        <f>VLOOKUP($A11,Products!$B$1:$F$65884,3,FALSE)</f>
        <v>0</v>
      </c>
      <c r="H11" s="29">
        <f>VLOOKUP($A11,Products!$B$1:$F$65884,4,FALSE)</f>
        <v>0</v>
      </c>
      <c r="I11" s="30">
        <f>VLOOKUP($A11,Products!$B$1:$F$65884,5,FALSE)</f>
        <v>0</v>
      </c>
      <c r="J11" s="31">
        <f>IF(Rates!$C$24&gt;0,($F$11/100)*Rates!$C$24,IF(Rates!$C$24=0,($F$11*$E$11*10)))</f>
        <v>0</v>
      </c>
      <c r="K11" s="41">
        <f>IF(Rates!C24&gt;0,(G11/100)*Rates!C24,IF(Rates!C24=0,(G11*$E$11*10)))</f>
        <v>0</v>
      </c>
      <c r="L11" s="41">
        <f>IF(Rates!C24&gt;0,(H11/100)*Rates!C24,IF(Rates!C24=0,(H11*$E$11*10)))</f>
        <v>0</v>
      </c>
      <c r="M11" s="41">
        <f>IF(Rates!C24&gt;0,(I11/100)*Rates!C24,IF(Rates!C24=0,(I11*$E$11*10)))</f>
        <v>0</v>
      </c>
      <c r="N11" s="34">
        <f>(VLOOKUP($A11,Products!$B$1:$G$65884,6,FALSE))*Rates!C24/1000</f>
        <v>0</v>
      </c>
    </row>
    <row r="12" spans="1:15" ht="13.5" thickBot="1" x14ac:dyDescent="0.25">
      <c r="A12" s="5"/>
      <c r="B12" s="5"/>
      <c r="C12" s="5"/>
      <c r="D12" s="5"/>
      <c r="E12" s="5"/>
      <c r="F12" s="5"/>
      <c r="G12" s="5"/>
      <c r="H12" s="5"/>
      <c r="I12" s="5"/>
      <c r="J12" s="5"/>
      <c r="K12" s="5"/>
      <c r="L12" s="5"/>
      <c r="M12" s="5"/>
      <c r="N12" s="5"/>
    </row>
    <row r="13" spans="1:15" ht="13.5" thickBot="1" x14ac:dyDescent="0.25">
      <c r="A13" s="7" t="s">
        <v>22</v>
      </c>
      <c r="B13" s="171" t="s">
        <v>10</v>
      </c>
      <c r="C13" s="172"/>
      <c r="D13" s="172"/>
      <c r="E13" s="173"/>
      <c r="F13" s="8"/>
      <c r="G13" s="9"/>
      <c r="H13" s="9"/>
      <c r="I13" s="35"/>
      <c r="J13" s="8"/>
      <c r="K13" s="9"/>
      <c r="L13" s="9"/>
      <c r="M13" s="42"/>
      <c r="N13" s="5"/>
    </row>
    <row r="14" spans="1:15" ht="13.5" thickBot="1" x14ac:dyDescent="0.25">
      <c r="A14" s="13"/>
      <c r="B14" s="168" t="s">
        <v>11</v>
      </c>
      <c r="C14" s="174"/>
      <c r="D14" s="175"/>
      <c r="E14" s="14" t="s">
        <v>12</v>
      </c>
      <c r="F14" s="168" t="s">
        <v>13</v>
      </c>
      <c r="G14" s="174"/>
      <c r="H14" s="174"/>
      <c r="I14" s="175"/>
      <c r="J14" s="168" t="s">
        <v>14</v>
      </c>
      <c r="K14" s="174"/>
      <c r="L14" s="174"/>
      <c r="M14" s="176"/>
      <c r="N14" s="5"/>
    </row>
    <row r="15" spans="1:15" ht="15" thickBot="1" x14ac:dyDescent="0.25">
      <c r="A15" s="15" t="s">
        <v>23</v>
      </c>
      <c r="B15" s="16" t="s">
        <v>16</v>
      </c>
      <c r="C15" s="17" t="s">
        <v>17</v>
      </c>
      <c r="D15" s="16" t="s">
        <v>18</v>
      </c>
      <c r="E15" s="18" t="s">
        <v>19</v>
      </c>
      <c r="F15" s="43" t="s">
        <v>2</v>
      </c>
      <c r="G15" s="44" t="s">
        <v>3</v>
      </c>
      <c r="H15" s="44" t="s">
        <v>4</v>
      </c>
      <c r="I15" s="45" t="s">
        <v>5</v>
      </c>
      <c r="J15" s="19" t="s">
        <v>2</v>
      </c>
      <c r="K15" s="20" t="s">
        <v>3</v>
      </c>
      <c r="L15" s="20" t="s">
        <v>4</v>
      </c>
      <c r="M15" s="20" t="s">
        <v>5</v>
      </c>
      <c r="N15" s="23" t="s">
        <v>20</v>
      </c>
    </row>
    <row r="16" spans="1:15" ht="13.5" thickBot="1" x14ac:dyDescent="0.25">
      <c r="A16" s="24" t="s">
        <v>6</v>
      </c>
      <c r="B16" s="25"/>
      <c r="C16" s="26"/>
      <c r="D16" s="25"/>
      <c r="E16" s="27"/>
      <c r="F16" s="46">
        <f>VLOOKUP($A16,Products!$B$1:$F$65884,2,FALSE)</f>
        <v>0</v>
      </c>
      <c r="G16" s="47">
        <f>VLOOKUP($A16,Products!$B$1:$F$65884,3,FALSE)</f>
        <v>0</v>
      </c>
      <c r="H16" s="47">
        <f>VLOOKUP($A16,Products!$B$1:$F$65884,4,FALSE)</f>
        <v>0</v>
      </c>
      <c r="I16" s="48">
        <f>VLOOKUP($A16,Products!$B$1:$F$65884,5,FALSE)</f>
        <v>0</v>
      </c>
      <c r="J16" s="31">
        <f>IF(Rates!$E$24&gt;0,($F$16/100)*Rates!$E$24,IF(Rates!$E$24=0,($F$16*$E$16*10)))</f>
        <v>0</v>
      </c>
      <c r="K16" s="41">
        <f>IF(Rates!E24&gt;0,(G16/100)*Rates!E24,IF(Rates!E24=0,(G16*$E$16*10)))</f>
        <v>0</v>
      </c>
      <c r="L16" s="41">
        <f>IF(Rates!E24&gt;0,(H16/100)*Rates!E24,IF(Rates!E24=0,(H16*$E$16*10)))</f>
        <v>0</v>
      </c>
      <c r="M16" s="41">
        <f>IF(Rates!E24&gt;0,(I16/100)*Rates!E24,IF(Rates!E24=0,(I16*$E$16*10)))</f>
        <v>0</v>
      </c>
      <c r="N16" s="34">
        <f>(VLOOKUP($A16,Products!$B$1:$G$65884,6,FALSE))*Rates!E24/1000</f>
        <v>0</v>
      </c>
    </row>
    <row r="17" spans="1:14" ht="13.5" thickBot="1" x14ac:dyDescent="0.25">
      <c r="A17" s="5"/>
      <c r="B17" s="5"/>
      <c r="C17" s="5"/>
      <c r="D17" s="5"/>
      <c r="E17" s="5"/>
      <c r="F17" s="5"/>
      <c r="G17" s="5"/>
      <c r="H17" s="5"/>
      <c r="I17" s="5"/>
      <c r="J17" s="5"/>
      <c r="K17" s="5"/>
      <c r="L17" s="5"/>
      <c r="M17" s="5"/>
      <c r="N17" s="5"/>
    </row>
    <row r="18" spans="1:14" ht="13.5" thickBot="1" x14ac:dyDescent="0.25">
      <c r="A18" s="7" t="s">
        <v>24</v>
      </c>
      <c r="B18" s="171" t="s">
        <v>10</v>
      </c>
      <c r="C18" s="172"/>
      <c r="D18" s="172"/>
      <c r="E18" s="173"/>
      <c r="F18" s="8"/>
      <c r="G18" s="9"/>
      <c r="H18" s="9"/>
      <c r="I18" s="35"/>
      <c r="J18" s="8"/>
      <c r="K18" s="9"/>
      <c r="L18" s="9"/>
      <c r="M18" s="42"/>
      <c r="N18" s="5"/>
    </row>
    <row r="19" spans="1:14" ht="13.5" thickBot="1" x14ac:dyDescent="0.25">
      <c r="A19" s="13"/>
      <c r="B19" s="168" t="s">
        <v>11</v>
      </c>
      <c r="C19" s="174"/>
      <c r="D19" s="175"/>
      <c r="E19" s="14" t="s">
        <v>12</v>
      </c>
      <c r="F19" s="168" t="s">
        <v>13</v>
      </c>
      <c r="G19" s="174"/>
      <c r="H19" s="174"/>
      <c r="I19" s="175"/>
      <c r="J19" s="168" t="s">
        <v>14</v>
      </c>
      <c r="K19" s="174"/>
      <c r="L19" s="174"/>
      <c r="M19" s="176"/>
      <c r="N19" s="5"/>
    </row>
    <row r="20" spans="1:14" ht="15" thickBot="1" x14ac:dyDescent="0.25">
      <c r="A20" s="15" t="s">
        <v>25</v>
      </c>
      <c r="B20" s="16" t="s">
        <v>16</v>
      </c>
      <c r="C20" s="17" t="s">
        <v>17</v>
      </c>
      <c r="D20" s="16" t="s">
        <v>18</v>
      </c>
      <c r="E20" s="36" t="s">
        <v>19</v>
      </c>
      <c r="F20" s="37" t="s">
        <v>2</v>
      </c>
      <c r="G20" s="38" t="s">
        <v>3</v>
      </c>
      <c r="H20" s="38" t="s">
        <v>4</v>
      </c>
      <c r="I20" s="38" t="s">
        <v>5</v>
      </c>
      <c r="J20" s="19" t="s">
        <v>2</v>
      </c>
      <c r="K20" s="20" t="s">
        <v>3</v>
      </c>
      <c r="L20" s="20" t="s">
        <v>4</v>
      </c>
      <c r="M20" s="20" t="s">
        <v>5</v>
      </c>
      <c r="N20" s="23" t="s">
        <v>20</v>
      </c>
    </row>
    <row r="21" spans="1:14" ht="13.5" thickBot="1" x14ac:dyDescent="0.25">
      <c r="A21" s="24" t="s">
        <v>6</v>
      </c>
      <c r="B21" s="25"/>
      <c r="C21" s="26"/>
      <c r="D21" s="25"/>
      <c r="E21" s="40"/>
      <c r="F21" s="28">
        <f>VLOOKUP($A21,Products!$B$1:$F$65884,2,FALSE)</f>
        <v>0</v>
      </c>
      <c r="G21" s="29">
        <f>VLOOKUP($A21,Products!$B$1:$F$65884,3,FALSE)</f>
        <v>0</v>
      </c>
      <c r="H21" s="29">
        <f>VLOOKUP($A21,Products!$B$1:$F$65884,4,FALSE)</f>
        <v>0</v>
      </c>
      <c r="I21" s="29">
        <f>VLOOKUP($A21,Products!$B$1:$F$65884,5,FALSE)</f>
        <v>0</v>
      </c>
      <c r="J21" s="31">
        <f>IF(Rates!G24&gt;0,(F21/100)*Rates!G24,IF(Rates!G24=0,(F21*$E$21*10)))</f>
        <v>0</v>
      </c>
      <c r="K21" s="41">
        <f>IF(Rates!G24&gt;0,(G21/100)*Rates!G24,IF(Rates!G24=0,(G21*$E$21*10)))</f>
        <v>0</v>
      </c>
      <c r="L21" s="41">
        <f>IF(Rates!G24&gt;0,(H21/100)*Rates!G24,IF(Rates!G24=0,(H21*$E$21*10)))</f>
        <v>0</v>
      </c>
      <c r="M21" s="41">
        <f>IF(Rates!G24&gt;0,(I21/100)*Rates!G24,IF(Rates!G24=0,(I21*$E$21*10)))</f>
        <v>0</v>
      </c>
      <c r="N21" s="34">
        <f>(VLOOKUP($A21,Products!$B$1:$G$65884,6,FALSE))*Rates!G24/1000</f>
        <v>0</v>
      </c>
    </row>
    <row r="22" spans="1:14" ht="13.5" thickBot="1" x14ac:dyDescent="0.25">
      <c r="A22" s="5"/>
      <c r="B22" s="5"/>
      <c r="C22" s="5"/>
      <c r="D22" s="5"/>
      <c r="E22" s="5"/>
      <c r="F22" s="5"/>
      <c r="G22" s="5"/>
      <c r="H22" s="5"/>
      <c r="I22" s="5"/>
      <c r="J22" s="5"/>
      <c r="K22" s="5"/>
      <c r="L22" s="5"/>
      <c r="M22" s="5"/>
      <c r="N22" s="5"/>
    </row>
    <row r="23" spans="1:14" ht="13.5" thickBot="1" x14ac:dyDescent="0.25">
      <c r="A23" s="7" t="s">
        <v>26</v>
      </c>
      <c r="B23" s="171" t="s">
        <v>10</v>
      </c>
      <c r="C23" s="172"/>
      <c r="D23" s="172"/>
      <c r="E23" s="173"/>
      <c r="F23" s="8"/>
      <c r="G23" s="9"/>
      <c r="H23" s="9"/>
      <c r="I23" s="35"/>
      <c r="J23" s="8"/>
      <c r="K23" s="9"/>
      <c r="L23" s="9"/>
      <c r="M23" s="49"/>
      <c r="N23" s="5"/>
    </row>
    <row r="24" spans="1:14" ht="13.5" thickBot="1" x14ac:dyDescent="0.25">
      <c r="A24" s="13"/>
      <c r="B24" s="168" t="s">
        <v>11</v>
      </c>
      <c r="C24" s="174"/>
      <c r="D24" s="175"/>
      <c r="E24" s="14" t="s">
        <v>12</v>
      </c>
      <c r="F24" s="168" t="s">
        <v>13</v>
      </c>
      <c r="G24" s="174"/>
      <c r="H24" s="174"/>
      <c r="I24" s="175"/>
      <c r="J24" s="168" t="s">
        <v>14</v>
      </c>
      <c r="K24" s="174"/>
      <c r="L24" s="174"/>
      <c r="M24" s="176"/>
      <c r="N24" s="5"/>
    </row>
    <row r="25" spans="1:14" ht="15" thickBot="1" x14ac:dyDescent="0.25">
      <c r="A25" s="15" t="s">
        <v>25</v>
      </c>
      <c r="B25" s="16" t="s">
        <v>16</v>
      </c>
      <c r="C25" s="17" t="s">
        <v>17</v>
      </c>
      <c r="D25" s="16" t="s">
        <v>18</v>
      </c>
      <c r="E25" s="36" t="s">
        <v>19</v>
      </c>
      <c r="F25" s="37" t="s">
        <v>2</v>
      </c>
      <c r="G25" s="38" t="s">
        <v>3</v>
      </c>
      <c r="H25" s="38" t="s">
        <v>4</v>
      </c>
      <c r="I25" s="38" t="s">
        <v>5</v>
      </c>
      <c r="J25" s="19" t="s">
        <v>2</v>
      </c>
      <c r="K25" s="20" t="s">
        <v>3</v>
      </c>
      <c r="L25" s="20" t="s">
        <v>4</v>
      </c>
      <c r="M25" s="20" t="s">
        <v>5</v>
      </c>
      <c r="N25" s="23" t="s">
        <v>20</v>
      </c>
    </row>
    <row r="26" spans="1:14" ht="13.5" thickBot="1" x14ac:dyDescent="0.25">
      <c r="A26" s="24" t="s">
        <v>6</v>
      </c>
      <c r="B26" s="25"/>
      <c r="C26" s="26"/>
      <c r="D26" s="25"/>
      <c r="E26" s="40"/>
      <c r="F26" s="28">
        <f>VLOOKUP($A26,Products!$B$1:$F$65884,2,FALSE)</f>
        <v>0</v>
      </c>
      <c r="G26" s="29">
        <f>VLOOKUP($A26,Products!$B$1:$F$65884,3,FALSE)</f>
        <v>0</v>
      </c>
      <c r="H26" s="29">
        <f>VLOOKUP($A26,Products!$B$1:$F$65884,4,FALSE)</f>
        <v>0</v>
      </c>
      <c r="I26" s="29">
        <f>VLOOKUP($A26,Products!$B$1:$F$65884,5,FALSE)</f>
        <v>0</v>
      </c>
      <c r="J26" s="31">
        <f>IF(Rates!I24&gt;0,(F26/100)*Rates!I24,IF(Rates!I24=0,(H26*$E$26*10)))</f>
        <v>0</v>
      </c>
      <c r="K26" s="41">
        <f>IF(Rates!I24&gt;0,(G26/100)*Rates!I24,IF(Rates!I24=0,(G26*$E$26*10)))</f>
        <v>0</v>
      </c>
      <c r="L26" s="41">
        <f>IF(Rates!I24&gt;0,(H26/100)*Rates!I24,IF(Rates!I24=0,(H26*$E$26*10)))</f>
        <v>0</v>
      </c>
      <c r="M26" s="41">
        <f>IF(Rates!I24&gt;0,(I26/100)*Rates!I24,IF(Rates!I24=0,(I26*$E$26*10)))</f>
        <v>0</v>
      </c>
      <c r="N26" s="34">
        <f>(VLOOKUP($A26,Products!$B$1:$G$65884,6,FALSE))*Rates!I24/1000</f>
        <v>0</v>
      </c>
    </row>
    <row r="27" spans="1:14" ht="13.5" thickBot="1" x14ac:dyDescent="0.25">
      <c r="N27" s="5"/>
    </row>
    <row r="28" spans="1:14" ht="16.149999999999999" customHeight="1" thickBot="1" x14ac:dyDescent="0.3">
      <c r="A28" s="50" t="s">
        <v>27</v>
      </c>
      <c r="C28" s="51"/>
      <c r="D28" s="177">
        <f>N6+N11+N16</f>
        <v>0</v>
      </c>
      <c r="E28" s="178"/>
      <c r="F28" s="52"/>
      <c r="J28" s="7" t="s">
        <v>28</v>
      </c>
      <c r="K28" s="53"/>
      <c r="L28" s="53"/>
      <c r="M28" s="54"/>
      <c r="N28" s="5"/>
    </row>
    <row r="29" spans="1:14" ht="16.149999999999999" customHeight="1" thickBot="1" x14ac:dyDescent="0.3">
      <c r="C29" s="55"/>
      <c r="D29" s="55"/>
      <c r="E29" s="55"/>
      <c r="F29" s="52"/>
      <c r="J29" s="56" t="s">
        <v>2</v>
      </c>
      <c r="K29" s="56" t="s">
        <v>3</v>
      </c>
      <c r="L29" s="56" t="s">
        <v>4</v>
      </c>
      <c r="M29" s="57" t="s">
        <v>5</v>
      </c>
      <c r="N29" s="5"/>
    </row>
    <row r="30" spans="1:14" ht="16.149999999999999" customHeight="1" thickBot="1" x14ac:dyDescent="0.3">
      <c r="A30" s="50" t="s">
        <v>29</v>
      </c>
      <c r="C30" s="58"/>
      <c r="D30" s="179">
        <f>N21+N26</f>
        <v>0</v>
      </c>
      <c r="E30" s="178"/>
      <c r="F30" s="52"/>
      <c r="J30" s="59">
        <f>J6+J11+J16+J21+J26</f>
        <v>0</v>
      </c>
      <c r="K30" s="59">
        <f t="shared" ref="K30:M30" si="0">K6+K11+K16+K21+K26</f>
        <v>0</v>
      </c>
      <c r="L30" s="59">
        <f t="shared" si="0"/>
        <v>0</v>
      </c>
      <c r="M30" s="60">
        <f t="shared" si="0"/>
        <v>0</v>
      </c>
      <c r="N30" s="5"/>
    </row>
    <row r="31" spans="1:14" ht="18.600000000000001" customHeight="1" thickBot="1" x14ac:dyDescent="0.3">
      <c r="A31" s="61"/>
      <c r="B31" s="62"/>
      <c r="C31" s="63"/>
      <c r="D31" s="62"/>
      <c r="E31" s="180" t="s">
        <v>30</v>
      </c>
      <c r="F31" s="181"/>
      <c r="G31" s="182">
        <f>D28+D30</f>
        <v>0</v>
      </c>
      <c r="H31" s="183"/>
      <c r="N31" s="5"/>
    </row>
    <row r="32" spans="1:14" x14ac:dyDescent="0.2">
      <c r="N32" s="5"/>
    </row>
    <row r="33" spans="1:16" ht="34.15" customHeight="1" thickBot="1" x14ac:dyDescent="0.25">
      <c r="A33" s="3" t="s">
        <v>472</v>
      </c>
      <c r="G33" s="4"/>
      <c r="J33" s="189"/>
      <c r="K33" s="189"/>
      <c r="L33" s="189"/>
      <c r="M33" s="6"/>
      <c r="N33" s="6"/>
      <c r="P33" s="5"/>
    </row>
    <row r="34" spans="1:16" ht="13.5" thickBot="1" x14ac:dyDescent="0.25">
      <c r="A34" s="7" t="s">
        <v>31</v>
      </c>
      <c r="B34" s="171" t="s">
        <v>10</v>
      </c>
      <c r="C34" s="172"/>
      <c r="D34" s="172"/>
      <c r="E34" s="173"/>
      <c r="F34" s="8"/>
      <c r="G34" s="9"/>
      <c r="H34" s="9"/>
      <c r="I34" s="35"/>
      <c r="J34" s="10"/>
      <c r="K34" s="11"/>
      <c r="L34" s="11"/>
      <c r="M34" s="12"/>
      <c r="N34" s="5"/>
    </row>
    <row r="35" spans="1:16" ht="24.75" thickBot="1" x14ac:dyDescent="0.25">
      <c r="A35" s="13"/>
      <c r="B35" s="184" t="s">
        <v>32</v>
      </c>
      <c r="C35" s="185"/>
      <c r="D35" s="186"/>
      <c r="E35" s="64" t="s">
        <v>33</v>
      </c>
      <c r="F35" s="168" t="s">
        <v>13</v>
      </c>
      <c r="G35" s="174"/>
      <c r="H35" s="174"/>
      <c r="I35" s="175"/>
      <c r="J35" s="168" t="s">
        <v>14</v>
      </c>
      <c r="K35" s="174"/>
      <c r="L35" s="174"/>
      <c r="M35" s="176"/>
      <c r="N35" s="5"/>
    </row>
    <row r="36" spans="1:16" ht="15" thickBot="1" x14ac:dyDescent="0.25">
      <c r="A36" s="15" t="s">
        <v>15</v>
      </c>
      <c r="B36" s="16" t="s">
        <v>16</v>
      </c>
      <c r="C36" s="17" t="s">
        <v>17</v>
      </c>
      <c r="D36" s="16" t="s">
        <v>18</v>
      </c>
      <c r="E36" s="18" t="s">
        <v>19</v>
      </c>
      <c r="F36" s="19" t="s">
        <v>2</v>
      </c>
      <c r="G36" s="20" t="s">
        <v>3</v>
      </c>
      <c r="H36" s="20" t="s">
        <v>4</v>
      </c>
      <c r="I36" s="21" t="s">
        <v>5</v>
      </c>
      <c r="J36" s="19" t="s">
        <v>2</v>
      </c>
      <c r="K36" s="20" t="s">
        <v>3</v>
      </c>
      <c r="L36" s="20" t="s">
        <v>4</v>
      </c>
      <c r="M36" s="65" t="s">
        <v>5</v>
      </c>
      <c r="N36" s="23" t="s">
        <v>20</v>
      </c>
    </row>
    <row r="37" spans="1:16" ht="13.5" thickBot="1" x14ac:dyDescent="0.25">
      <c r="A37" s="24" t="s">
        <v>6</v>
      </c>
      <c r="B37" s="25"/>
      <c r="C37" s="26"/>
      <c r="D37" s="25"/>
      <c r="E37" s="27"/>
      <c r="F37" s="28">
        <f>VLOOKUP($A37,Products!$B$1:$F$65884,2,FALSE)</f>
        <v>0</v>
      </c>
      <c r="G37" s="29">
        <f>VLOOKUP($A37,Products!$B$1:$F$65884,3,FALSE)</f>
        <v>0</v>
      </c>
      <c r="H37" s="29">
        <f>VLOOKUP($A37,Products!$B$1:$F$65884,4,FALSE)</f>
        <v>0</v>
      </c>
      <c r="I37" s="30">
        <f>VLOOKUP($A37,Products!$B$1:$F$65884,5,FALSE)</f>
        <v>0</v>
      </c>
      <c r="J37" s="31">
        <f>IF(Rates!$K$24&gt;0,(F37/100)*Rates!$K$24,IF(Rates!$K$24=0,(F37*$E$37*10)))</f>
        <v>0</v>
      </c>
      <c r="K37" s="41">
        <f>IF(Rates!K24&gt;0,(G37/100)*Rates!K24,IF(Rates!K24=0,(G37*$E$37*10)))</f>
        <v>0</v>
      </c>
      <c r="L37" s="41">
        <f>IF(Rates!K24&gt;0,(H37/100)*Rates!K24,IF(Rates!K24=0,(H37*$E$37*10)))</f>
        <v>0</v>
      </c>
      <c r="M37" s="66">
        <f>IF(Rates!K24&gt;0,(I37/100)*Rates!K24,IF(Rates!K24=0,(I37*$E$37*10)))</f>
        <v>0</v>
      </c>
      <c r="N37" s="34">
        <f>(VLOOKUP($A37,Products!$B$1:$G$65884,6,FALSE))*Rates!K24/1000</f>
        <v>0</v>
      </c>
    </row>
    <row r="38" spans="1:16" x14ac:dyDescent="0.2">
      <c r="N38" s="5"/>
    </row>
    <row r="39" spans="1:16" ht="13.5" thickBot="1" x14ac:dyDescent="0.25">
      <c r="N39" s="5"/>
    </row>
    <row r="40" spans="1:16" ht="16.5" thickBot="1" x14ac:dyDescent="0.3">
      <c r="A40" s="50" t="s">
        <v>34</v>
      </c>
      <c r="B40" s="51"/>
      <c r="C40" s="51"/>
      <c r="D40" s="177">
        <f>N37</f>
        <v>0</v>
      </c>
      <c r="E40" s="178"/>
      <c r="F40" s="52"/>
      <c r="J40" s="7" t="s">
        <v>28</v>
      </c>
      <c r="K40" s="53"/>
      <c r="L40" s="53"/>
      <c r="M40" s="54"/>
      <c r="N40" s="5"/>
    </row>
    <row r="41" spans="1:16" ht="15.75" thickBot="1" x14ac:dyDescent="0.3">
      <c r="A41" s="67"/>
      <c r="B41" s="55"/>
      <c r="C41" s="55"/>
      <c r="D41" s="55"/>
      <c r="E41" s="55"/>
      <c r="F41" s="52"/>
      <c r="J41" s="56" t="s">
        <v>2</v>
      </c>
      <c r="K41" s="56" t="s">
        <v>3</v>
      </c>
      <c r="L41" s="56" t="s">
        <v>4</v>
      </c>
      <c r="M41" s="57" t="s">
        <v>5</v>
      </c>
      <c r="N41" s="5"/>
    </row>
    <row r="42" spans="1:16" ht="13.5" thickBot="1" x14ac:dyDescent="0.25">
      <c r="A42" s="61"/>
      <c r="B42" s="68"/>
      <c r="C42" s="58"/>
      <c r="D42" s="68"/>
      <c r="E42" s="68"/>
      <c r="F42" s="52"/>
      <c r="J42" s="59">
        <f>J37</f>
        <v>0</v>
      </c>
      <c r="K42" s="59">
        <f>K37</f>
        <v>0</v>
      </c>
      <c r="L42" s="59">
        <f>L37</f>
        <v>0</v>
      </c>
      <c r="M42" s="60">
        <f>M37</f>
        <v>0</v>
      </c>
      <c r="N42" s="5"/>
    </row>
    <row r="43" spans="1:16" ht="15" x14ac:dyDescent="0.25">
      <c r="A43" s="61"/>
      <c r="B43" s="62"/>
      <c r="C43" s="63"/>
      <c r="D43" s="62"/>
      <c r="E43" s="62"/>
      <c r="F43" s="52"/>
      <c r="N43" s="5"/>
    </row>
    <row r="44" spans="1:16" ht="31.15" customHeight="1" x14ac:dyDescent="0.2">
      <c r="A44" s="3" t="s">
        <v>471</v>
      </c>
      <c r="G44" s="4"/>
      <c r="H44" s="5"/>
      <c r="I44" s="5"/>
      <c r="J44" s="189"/>
      <c r="K44" s="189"/>
      <c r="L44" s="189"/>
    </row>
    <row r="45" spans="1:16" x14ac:dyDescent="0.2">
      <c r="N45" s="5"/>
    </row>
    <row r="46" spans="1:16" ht="13.5" thickBot="1" x14ac:dyDescent="0.25">
      <c r="N46" s="5"/>
    </row>
    <row r="47" spans="1:16" ht="13.5" thickBot="1" x14ac:dyDescent="0.25">
      <c r="A47" s="7" t="s">
        <v>35</v>
      </c>
      <c r="B47" s="171" t="s">
        <v>10</v>
      </c>
      <c r="C47" s="172"/>
      <c r="D47" s="172"/>
      <c r="E47" s="173"/>
      <c r="F47" s="8"/>
      <c r="G47" s="9"/>
      <c r="H47" s="9"/>
      <c r="I47" s="35"/>
      <c r="J47" s="8"/>
      <c r="K47" s="9"/>
      <c r="L47" s="9"/>
      <c r="M47" s="49"/>
      <c r="N47" s="5"/>
    </row>
    <row r="48" spans="1:16" ht="24.75" thickBot="1" x14ac:dyDescent="0.25">
      <c r="A48" s="13"/>
      <c r="B48" s="184" t="s">
        <v>32</v>
      </c>
      <c r="C48" s="185"/>
      <c r="D48" s="186"/>
      <c r="E48" s="64" t="s">
        <v>33</v>
      </c>
      <c r="F48" s="168" t="s">
        <v>13</v>
      </c>
      <c r="G48" s="174"/>
      <c r="H48" s="174"/>
      <c r="I48" s="175"/>
      <c r="J48" s="168" t="s">
        <v>14</v>
      </c>
      <c r="K48" s="174"/>
      <c r="L48" s="174"/>
      <c r="M48" s="176"/>
      <c r="N48" s="5"/>
    </row>
    <row r="49" spans="1:15" ht="15" thickBot="1" x14ac:dyDescent="0.25">
      <c r="A49" s="15" t="s">
        <v>15</v>
      </c>
      <c r="B49" s="16" t="s">
        <v>16</v>
      </c>
      <c r="C49" s="17" t="s">
        <v>17</v>
      </c>
      <c r="D49" s="16" t="s">
        <v>18</v>
      </c>
      <c r="E49" s="36" t="s">
        <v>19</v>
      </c>
      <c r="F49" s="37" t="s">
        <v>2</v>
      </c>
      <c r="G49" s="38" t="s">
        <v>3</v>
      </c>
      <c r="H49" s="38" t="s">
        <v>4</v>
      </c>
      <c r="I49" s="39" t="s">
        <v>5</v>
      </c>
      <c r="J49" s="37" t="s">
        <v>2</v>
      </c>
      <c r="K49" s="38" t="s">
        <v>3</v>
      </c>
      <c r="L49" s="38" t="s">
        <v>4</v>
      </c>
      <c r="M49" s="69" t="s">
        <v>5</v>
      </c>
      <c r="N49" s="23" t="s">
        <v>20</v>
      </c>
    </row>
    <row r="50" spans="1:15" ht="13.5" thickBot="1" x14ac:dyDescent="0.25">
      <c r="A50" s="24" t="s">
        <v>6</v>
      </c>
      <c r="B50" s="25"/>
      <c r="C50" s="26"/>
      <c r="D50" s="25"/>
      <c r="E50" s="40"/>
      <c r="F50" s="28">
        <f>VLOOKUP($A50,Products!$B$1:$F$65884,2,FALSE)</f>
        <v>0</v>
      </c>
      <c r="G50" s="29">
        <f>VLOOKUP($A50,Products!$B$1:$F$65884,3,FALSE)</f>
        <v>0</v>
      </c>
      <c r="H50" s="29">
        <f>VLOOKUP($A50,Products!$B$1:$F$65884,4,FALSE)</f>
        <v>0</v>
      </c>
      <c r="I50" s="30">
        <f>VLOOKUP($A50,Products!$B$1:$F$65884,5,FALSE)</f>
        <v>0</v>
      </c>
      <c r="J50" s="31">
        <f>IF(Rates!$M$24&gt;0,(F50/100)*Rates!$M$24,IF(Rates!$M$24=0,(F50*$E$50*10)))</f>
        <v>0</v>
      </c>
      <c r="K50" s="41">
        <f>IF(Rates!M24&gt;0,(G50/100)*Rates!M24,IF(Rates!M24=0,(G50*$E$50*10)))</f>
        <v>0</v>
      </c>
      <c r="L50" s="41">
        <f>IF(Rates!M24&gt;0,(H50/100)*Rates!M24,IF(Rates!M24=0,(H50*$E$50*10)))</f>
        <v>0</v>
      </c>
      <c r="M50" s="66">
        <f>IF(Rates!M24&gt;0,(I50/100)*Rates!M24,IF(Rates!M24=0,(I50*$E$50*10)))</f>
        <v>0</v>
      </c>
      <c r="N50" s="34">
        <f>(VLOOKUP($A50,Products!$B$1:$G$65884,6,FALSE))*Rates!M24/1000</f>
        <v>0</v>
      </c>
    </row>
    <row r="51" spans="1:15" x14ac:dyDescent="0.2">
      <c r="N51" s="5"/>
    </row>
    <row r="52" spans="1:15" ht="13.5" thickBot="1" x14ac:dyDescent="0.25">
      <c r="N52" s="5"/>
    </row>
    <row r="53" spans="1:15" ht="16.5" thickBot="1" x14ac:dyDescent="0.3">
      <c r="A53" s="50" t="s">
        <v>34</v>
      </c>
      <c r="B53" s="51"/>
      <c r="C53" s="51"/>
      <c r="D53" s="177">
        <f>N50</f>
        <v>0</v>
      </c>
      <c r="E53" s="178"/>
      <c r="F53" s="52"/>
      <c r="J53" s="7" t="s">
        <v>28</v>
      </c>
      <c r="K53" s="53"/>
      <c r="L53" s="53"/>
      <c r="M53" s="54"/>
      <c r="N53" s="5"/>
    </row>
    <row r="54" spans="1:15" ht="15.75" thickBot="1" x14ac:dyDescent="0.3">
      <c r="A54" s="67"/>
      <c r="B54" s="55"/>
      <c r="C54" s="55"/>
      <c r="D54" s="55"/>
      <c r="E54" s="55"/>
      <c r="F54" s="52"/>
      <c r="J54" s="56" t="s">
        <v>2</v>
      </c>
      <c r="K54" s="56" t="s">
        <v>3</v>
      </c>
      <c r="L54" s="56" t="s">
        <v>4</v>
      </c>
      <c r="M54" s="57" t="s">
        <v>5</v>
      </c>
      <c r="N54" s="5"/>
    </row>
    <row r="55" spans="1:15" ht="20.45" customHeight="1" thickBot="1" x14ac:dyDescent="0.25">
      <c r="A55" s="61"/>
      <c r="B55" s="68"/>
      <c r="C55" s="58"/>
      <c r="D55" s="68"/>
      <c r="E55" s="68"/>
      <c r="F55" s="52"/>
      <c r="J55" s="59">
        <f>J50</f>
        <v>0</v>
      </c>
      <c r="K55" s="59">
        <f>K50</f>
        <v>0</v>
      </c>
      <c r="L55" s="59">
        <f>L50</f>
        <v>0</v>
      </c>
      <c r="M55" s="60">
        <f>M50</f>
        <v>0</v>
      </c>
      <c r="N55" s="5"/>
    </row>
    <row r="56" spans="1:15" ht="15" x14ac:dyDescent="0.25">
      <c r="A56" s="61"/>
      <c r="B56" s="62"/>
      <c r="C56" s="63"/>
      <c r="D56" s="62"/>
      <c r="E56" s="62"/>
      <c r="F56" s="52"/>
      <c r="N56" s="5"/>
    </row>
    <row r="57" spans="1:15" ht="6" customHeight="1" x14ac:dyDescent="0.2">
      <c r="N57" s="5"/>
    </row>
    <row r="58" spans="1:15" ht="36.6" customHeight="1" thickBot="1" x14ac:dyDescent="0.25">
      <c r="A58" s="200" t="s">
        <v>470</v>
      </c>
      <c r="B58" s="140"/>
      <c r="C58" s="140"/>
      <c r="D58" s="140"/>
      <c r="E58" s="140"/>
      <c r="F58" s="140"/>
      <c r="G58" s="140"/>
      <c r="H58" s="141"/>
      <c r="I58" s="140"/>
      <c r="J58" s="140"/>
      <c r="K58" s="188"/>
      <c r="L58" s="188"/>
      <c r="M58" s="188"/>
      <c r="N58" s="188"/>
      <c r="O58" s="5"/>
    </row>
    <row r="59" spans="1:15" ht="13.5" thickBot="1" x14ac:dyDescent="0.25">
      <c r="A59" s="70" t="s">
        <v>9</v>
      </c>
      <c r="B59" s="187" t="s">
        <v>10</v>
      </c>
      <c r="C59" s="195"/>
      <c r="D59" s="195"/>
      <c r="E59" s="196"/>
      <c r="F59" s="71"/>
      <c r="G59" s="72"/>
      <c r="H59" s="72"/>
      <c r="I59" s="72"/>
      <c r="J59" s="73"/>
      <c r="K59" s="74"/>
      <c r="L59" s="74"/>
      <c r="M59" s="75"/>
      <c r="N59" s="5"/>
    </row>
    <row r="60" spans="1:15" ht="13.5" thickBot="1" x14ac:dyDescent="0.25">
      <c r="A60" s="13"/>
      <c r="B60" s="168" t="s">
        <v>11</v>
      </c>
      <c r="C60" s="169"/>
      <c r="D60" s="170"/>
      <c r="E60" s="14" t="s">
        <v>12</v>
      </c>
      <c r="F60" s="168" t="s">
        <v>13</v>
      </c>
      <c r="G60" s="169"/>
      <c r="H60" s="169"/>
      <c r="I60" s="170"/>
      <c r="J60" s="168" t="s">
        <v>14</v>
      </c>
      <c r="K60" s="169"/>
      <c r="L60" s="169"/>
      <c r="M60" s="194"/>
      <c r="N60" s="5"/>
    </row>
    <row r="61" spans="1:15" ht="15" thickBot="1" x14ac:dyDescent="0.25">
      <c r="A61" s="15" t="s">
        <v>15</v>
      </c>
      <c r="B61" s="16" t="s">
        <v>16</v>
      </c>
      <c r="C61" s="17" t="s">
        <v>17</v>
      </c>
      <c r="D61" s="16" t="s">
        <v>18</v>
      </c>
      <c r="E61" s="18" t="s">
        <v>19</v>
      </c>
      <c r="F61" s="19" t="s">
        <v>2</v>
      </c>
      <c r="G61" s="20" t="s">
        <v>3</v>
      </c>
      <c r="H61" s="20" t="s">
        <v>4</v>
      </c>
      <c r="I61" s="21" t="s">
        <v>5</v>
      </c>
      <c r="J61" s="19" t="s">
        <v>2</v>
      </c>
      <c r="K61" s="20" t="s">
        <v>3</v>
      </c>
      <c r="L61" s="20" t="s">
        <v>4</v>
      </c>
      <c r="M61" s="20" t="s">
        <v>5</v>
      </c>
      <c r="N61" s="23" t="s">
        <v>20</v>
      </c>
    </row>
    <row r="62" spans="1:15" ht="13.5" thickBot="1" x14ac:dyDescent="0.25">
      <c r="A62" s="24" t="s">
        <v>6</v>
      </c>
      <c r="B62" s="25">
        <v>0</v>
      </c>
      <c r="C62" s="26"/>
      <c r="D62" s="25"/>
      <c r="E62" s="27"/>
      <c r="F62" s="28">
        <f>VLOOKUP($A62,Products!$B$1:$F$65884,2,FALSE)</f>
        <v>0</v>
      </c>
      <c r="G62" s="29">
        <f>VLOOKUP($A62,Products!$B$1:$F$65884,3,FALSE)</f>
        <v>0</v>
      </c>
      <c r="H62" s="29">
        <f>VLOOKUP($A62,Products!$B$1:$F$65884,4,FALSE)</f>
        <v>0</v>
      </c>
      <c r="I62" s="30">
        <f>VLOOKUP($A62,Products!$B$1:$F$65884,5,FALSE)</f>
        <v>0</v>
      </c>
      <c r="J62" s="31">
        <f>IF(Rates!A36&gt;0,($F$62/100)*Rates!A36,IF(Rates!A36=0,($F$62*$E$62*10)))</f>
        <v>0</v>
      </c>
      <c r="K62" s="31">
        <f>IF(Rates!$A$36&gt;0,($G$62/100)*Rates!$A$36,IF(Rates!$A$36=0,($G$62*$E$62*10)))</f>
        <v>0</v>
      </c>
      <c r="L62" s="31">
        <f>IF(Rates!$A$36&gt;0,($H$62/100)*Rates!$A$36,IF(Rates!$A$36=0,($H$62*$E$62*10)))</f>
        <v>0</v>
      </c>
      <c r="M62" s="31">
        <f>IF(Rates!$A$36&gt;0,($I$62/100)*Rates!$A$36,IF(Rates!$A$36=0,($I$62*$E$62*10)))</f>
        <v>0</v>
      </c>
      <c r="N62" s="34">
        <f>(VLOOKUP($A$62,Products!$B$1:$G$65884,6,FALSE))*Rates!$A$36/1000</f>
        <v>0</v>
      </c>
    </row>
    <row r="63" spans="1:15" ht="13.5" thickBot="1" x14ac:dyDescent="0.25">
      <c r="N63" s="5"/>
    </row>
    <row r="64" spans="1:15" ht="13.5" thickBot="1" x14ac:dyDescent="0.25">
      <c r="A64" s="70" t="s">
        <v>21</v>
      </c>
      <c r="B64" s="187" t="s">
        <v>10</v>
      </c>
      <c r="C64" s="195"/>
      <c r="D64" s="195"/>
      <c r="E64" s="196"/>
      <c r="F64" s="71"/>
      <c r="G64" s="72"/>
      <c r="H64" s="72"/>
      <c r="I64" s="76"/>
      <c r="J64" s="73"/>
      <c r="K64" s="74"/>
      <c r="L64" s="74"/>
      <c r="M64" s="75"/>
      <c r="N64" s="5"/>
    </row>
    <row r="65" spans="1:14" ht="13.5" thickBot="1" x14ac:dyDescent="0.25">
      <c r="A65" s="13"/>
      <c r="B65" s="168" t="s">
        <v>11</v>
      </c>
      <c r="C65" s="169"/>
      <c r="D65" s="170"/>
      <c r="E65" s="14" t="s">
        <v>12</v>
      </c>
      <c r="F65" s="168" t="s">
        <v>13</v>
      </c>
      <c r="G65" s="169"/>
      <c r="H65" s="169"/>
      <c r="I65" s="170"/>
      <c r="J65" s="168" t="s">
        <v>14</v>
      </c>
      <c r="K65" s="169"/>
      <c r="L65" s="169"/>
      <c r="M65" s="194"/>
      <c r="N65" s="5"/>
    </row>
    <row r="66" spans="1:14" ht="15" thickBot="1" x14ac:dyDescent="0.25">
      <c r="A66" s="15" t="s">
        <v>15</v>
      </c>
      <c r="B66" s="16" t="s">
        <v>16</v>
      </c>
      <c r="C66" s="17" t="s">
        <v>17</v>
      </c>
      <c r="D66" s="16" t="s">
        <v>18</v>
      </c>
      <c r="E66" s="36" t="s">
        <v>19</v>
      </c>
      <c r="F66" s="37" t="s">
        <v>2</v>
      </c>
      <c r="G66" s="38" t="s">
        <v>3</v>
      </c>
      <c r="H66" s="38" t="s">
        <v>4</v>
      </c>
      <c r="I66" s="39" t="s">
        <v>5</v>
      </c>
      <c r="J66" s="37" t="s">
        <v>2</v>
      </c>
      <c r="K66" s="38" t="s">
        <v>3</v>
      </c>
      <c r="L66" s="38" t="s">
        <v>4</v>
      </c>
      <c r="M66" s="20" t="s">
        <v>5</v>
      </c>
      <c r="N66" s="23" t="s">
        <v>20</v>
      </c>
    </row>
    <row r="67" spans="1:14" ht="13.5" thickBot="1" x14ac:dyDescent="0.25">
      <c r="A67" s="24" t="s">
        <v>6</v>
      </c>
      <c r="B67" s="25">
        <v>0</v>
      </c>
      <c r="C67" s="26"/>
      <c r="D67" s="25"/>
      <c r="E67" s="40"/>
      <c r="F67" s="28">
        <f>VLOOKUP($A67,Products!$B$1:$F$65884,2,FALSE)</f>
        <v>0</v>
      </c>
      <c r="G67" s="29">
        <f>VLOOKUP($A67,Products!$B$1:$F$65884,3,FALSE)</f>
        <v>0</v>
      </c>
      <c r="H67" s="29">
        <f>VLOOKUP($A67,Products!$B$1:$F$65884,4,FALSE)</f>
        <v>0</v>
      </c>
      <c r="I67" s="30">
        <f>VLOOKUP($A67,Products!$B$1:$F$65884,5,FALSE)</f>
        <v>0</v>
      </c>
      <c r="J67" s="31">
        <f>IF(Rates!$C$36&gt;0,($F$67/100)*Rates!$C$36,IF(Rates!$C$36=0,($F$67*$E$67*10)))</f>
        <v>0</v>
      </c>
      <c r="K67" s="41">
        <f>IF(Rates!C36&gt;0,(G67/100)*Rates!C36,IF(Rates!C36=0,(G67*$E$67*10)))</f>
        <v>0</v>
      </c>
      <c r="L67" s="41">
        <f>IF(Rates!C36&gt;0,(H67/100)*Rates!C36,IF(Rates!C36=0,(H67*$E$67*10)))</f>
        <v>0</v>
      </c>
      <c r="M67" s="41">
        <f>IF(Rates!C36&gt;0,(I67/100)*Rates!C36,IF(Rates!C36=0,(I67*$E$67*10)))</f>
        <v>0</v>
      </c>
      <c r="N67" s="34">
        <f>(VLOOKUP($A67,Products!$B$1:$G$65884,6,FALSE))*Rates!C36/1000</f>
        <v>0</v>
      </c>
    </row>
    <row r="68" spans="1:14" ht="13.5" thickBot="1" x14ac:dyDescent="0.25">
      <c r="A68" s="5"/>
      <c r="B68" s="5"/>
      <c r="C68" s="5"/>
      <c r="D68" s="5"/>
      <c r="E68" s="5"/>
      <c r="F68" s="5"/>
      <c r="G68" s="5"/>
      <c r="H68" s="5"/>
      <c r="I68" s="5"/>
      <c r="J68" s="5"/>
      <c r="K68" s="5"/>
      <c r="L68" s="5"/>
      <c r="M68" s="5"/>
      <c r="N68" s="5"/>
    </row>
    <row r="69" spans="1:14" ht="13.5" thickBot="1" x14ac:dyDescent="0.25">
      <c r="A69" s="70" t="s">
        <v>22</v>
      </c>
      <c r="B69" s="187" t="s">
        <v>10</v>
      </c>
      <c r="C69" s="195"/>
      <c r="D69" s="195"/>
      <c r="E69" s="196"/>
      <c r="F69" s="71"/>
      <c r="G69" s="72"/>
      <c r="H69" s="72"/>
      <c r="I69" s="76"/>
      <c r="J69" s="71"/>
      <c r="K69" s="72"/>
      <c r="L69" s="72"/>
      <c r="M69" s="77"/>
      <c r="N69" s="5"/>
    </row>
    <row r="70" spans="1:14" ht="13.5" thickBot="1" x14ac:dyDescent="0.25">
      <c r="A70" s="13"/>
      <c r="B70" s="168" t="s">
        <v>11</v>
      </c>
      <c r="C70" s="169"/>
      <c r="D70" s="170"/>
      <c r="E70" s="14" t="s">
        <v>12</v>
      </c>
      <c r="F70" s="168" t="s">
        <v>13</v>
      </c>
      <c r="G70" s="169"/>
      <c r="H70" s="169"/>
      <c r="I70" s="170"/>
      <c r="J70" s="168" t="s">
        <v>14</v>
      </c>
      <c r="K70" s="169"/>
      <c r="L70" s="169"/>
      <c r="M70" s="194"/>
      <c r="N70" s="5"/>
    </row>
    <row r="71" spans="1:14" ht="15" thickBot="1" x14ac:dyDescent="0.25">
      <c r="A71" s="15" t="s">
        <v>23</v>
      </c>
      <c r="B71" s="16" t="s">
        <v>16</v>
      </c>
      <c r="C71" s="17" t="s">
        <v>17</v>
      </c>
      <c r="D71" s="16" t="s">
        <v>18</v>
      </c>
      <c r="E71" s="18" t="s">
        <v>19</v>
      </c>
      <c r="F71" s="43" t="s">
        <v>2</v>
      </c>
      <c r="G71" s="44" t="s">
        <v>3</v>
      </c>
      <c r="H71" s="44" t="s">
        <v>4</v>
      </c>
      <c r="I71" s="45" t="s">
        <v>5</v>
      </c>
      <c r="J71" s="19" t="s">
        <v>2</v>
      </c>
      <c r="K71" s="20" t="s">
        <v>3</v>
      </c>
      <c r="L71" s="20" t="s">
        <v>4</v>
      </c>
      <c r="M71" s="20" t="s">
        <v>5</v>
      </c>
      <c r="N71" s="23" t="s">
        <v>20</v>
      </c>
    </row>
    <row r="72" spans="1:14" ht="13.5" thickBot="1" x14ac:dyDescent="0.25">
      <c r="A72" s="24" t="s">
        <v>6</v>
      </c>
      <c r="B72" s="25"/>
      <c r="C72" s="26"/>
      <c r="D72" s="25"/>
      <c r="E72" s="27"/>
      <c r="F72" s="46">
        <f>VLOOKUP($A72,Products!$B$1:$F$65884,2,FALSE)</f>
        <v>0</v>
      </c>
      <c r="G72" s="47">
        <f>VLOOKUP($A72,Products!$B$1:$F$65884,3,FALSE)</f>
        <v>0</v>
      </c>
      <c r="H72" s="47">
        <f>VLOOKUP($A72,Products!$B$1:$F$65884,4,FALSE)</f>
        <v>0</v>
      </c>
      <c r="I72" s="48">
        <f>VLOOKUP($A72,Products!$B$1:$F$65884,5,FALSE)</f>
        <v>0</v>
      </c>
      <c r="J72" s="31">
        <f>IF(Rates!E36&gt;0,(F72/100)*Rates!E36,IF(Rates!E36=0,($F$72*$E$72*10)))</f>
        <v>0</v>
      </c>
      <c r="K72" s="41">
        <f>IF(Rates!E36&gt;0,(G72/100)*Rates!E36,IF(Rates!E36=0,(G72*$E$72*10)))</f>
        <v>0</v>
      </c>
      <c r="L72" s="41">
        <f>IF(Rates!E36&gt;0,(H72/100)*Rates!E36,IF(Rates!E36=0,(H72*$E$72*10)))</f>
        <v>0</v>
      </c>
      <c r="M72" s="41">
        <f>IF(Rates!E36&gt;0,(I72/100)*Rates!E36,IF(Rates!E36=0,(I72*$E$72*10)))</f>
        <v>0</v>
      </c>
      <c r="N72" s="34">
        <f>(VLOOKUP($A72,Products!$B$1:$G$65884,6,FALSE))*Rates!E36/1000</f>
        <v>0</v>
      </c>
    </row>
    <row r="73" spans="1:14" ht="13.5" thickBot="1" x14ac:dyDescent="0.25">
      <c r="A73" s="5"/>
      <c r="B73" s="5"/>
      <c r="C73" s="5"/>
      <c r="D73" s="5"/>
      <c r="E73" s="5"/>
      <c r="F73" s="5"/>
      <c r="G73" s="5"/>
      <c r="H73" s="5"/>
      <c r="I73" s="5"/>
      <c r="J73" s="5"/>
      <c r="K73" s="5"/>
      <c r="L73" s="5"/>
      <c r="M73" s="5"/>
      <c r="N73" s="5"/>
    </row>
    <row r="74" spans="1:14" ht="13.5" thickBot="1" x14ac:dyDescent="0.25">
      <c r="A74" s="70" t="s">
        <v>24</v>
      </c>
      <c r="B74" s="187" t="s">
        <v>10</v>
      </c>
      <c r="C74" s="195"/>
      <c r="D74" s="195"/>
      <c r="E74" s="196"/>
      <c r="F74" s="71"/>
      <c r="G74" s="72"/>
      <c r="H74" s="72"/>
      <c r="I74" s="76"/>
      <c r="J74" s="71"/>
      <c r="K74" s="72"/>
      <c r="L74" s="72"/>
      <c r="M74" s="77"/>
      <c r="N74" s="5"/>
    </row>
    <row r="75" spans="1:14" ht="13.5" thickBot="1" x14ac:dyDescent="0.25">
      <c r="A75" s="13"/>
      <c r="B75" s="168" t="s">
        <v>11</v>
      </c>
      <c r="C75" s="169"/>
      <c r="D75" s="170"/>
      <c r="E75" s="14" t="s">
        <v>12</v>
      </c>
      <c r="F75" s="168" t="s">
        <v>13</v>
      </c>
      <c r="G75" s="169"/>
      <c r="H75" s="169"/>
      <c r="I75" s="170"/>
      <c r="J75" s="168" t="s">
        <v>14</v>
      </c>
      <c r="K75" s="169"/>
      <c r="L75" s="169"/>
      <c r="M75" s="194"/>
      <c r="N75" s="5"/>
    </row>
    <row r="76" spans="1:14" ht="15" thickBot="1" x14ac:dyDescent="0.25">
      <c r="A76" s="15" t="s">
        <v>25</v>
      </c>
      <c r="B76" s="16" t="s">
        <v>16</v>
      </c>
      <c r="C76" s="17" t="s">
        <v>17</v>
      </c>
      <c r="D76" s="16" t="s">
        <v>18</v>
      </c>
      <c r="E76" s="36" t="s">
        <v>19</v>
      </c>
      <c r="F76" s="37" t="s">
        <v>2</v>
      </c>
      <c r="G76" s="38" t="s">
        <v>3</v>
      </c>
      <c r="H76" s="38" t="s">
        <v>4</v>
      </c>
      <c r="I76" s="38" t="s">
        <v>5</v>
      </c>
      <c r="J76" s="19" t="s">
        <v>2</v>
      </c>
      <c r="K76" s="20" t="s">
        <v>3</v>
      </c>
      <c r="L76" s="20" t="s">
        <v>4</v>
      </c>
      <c r="M76" s="20" t="s">
        <v>5</v>
      </c>
      <c r="N76" s="23" t="s">
        <v>20</v>
      </c>
    </row>
    <row r="77" spans="1:14" ht="13.5" thickBot="1" x14ac:dyDescent="0.25">
      <c r="A77" s="24" t="s">
        <v>6</v>
      </c>
      <c r="B77" s="25"/>
      <c r="C77" s="26"/>
      <c r="D77" s="25"/>
      <c r="E77" s="40"/>
      <c r="F77" s="28">
        <f>VLOOKUP($A77,Products!$B$1:$F$65884,2,FALSE)</f>
        <v>0</v>
      </c>
      <c r="G77" s="29">
        <f>VLOOKUP($A77,Products!$B$1:$F$65884,3,FALSE)</f>
        <v>0</v>
      </c>
      <c r="H77" s="29">
        <f>VLOOKUP($A77,Products!$B$1:$F$65884,4,FALSE)</f>
        <v>0</v>
      </c>
      <c r="I77" s="29">
        <f>VLOOKUP($A77,Products!$B$1:$F$65884,5,FALSE)</f>
        <v>0</v>
      </c>
      <c r="J77" s="31">
        <f>IF(Rates!G36&gt;0,(F77/100)*Rates!G36,IF(Rates!G36=0,(F77*$E$77*10)))</f>
        <v>0</v>
      </c>
      <c r="K77" s="41">
        <f>IF(Rates!G36&gt;0,(G77/100)*Rates!G36,IF(Rates!G36=0,(G77*$E$77*10)))</f>
        <v>0</v>
      </c>
      <c r="L77" s="41">
        <f>IF(Rates!G36&gt;0,(H77/100)*Rates!G36,IF(Rates!G36=0,(H77*$E$77*10)))</f>
        <v>0</v>
      </c>
      <c r="M77" s="41">
        <f>IF(Rates!G36&gt;0,(I77/100)*Rates!G36,IF(Rates!G36=0,(I77*$E$77*10)))</f>
        <v>0</v>
      </c>
      <c r="N77" s="34">
        <f>(VLOOKUP($A77,Products!$B$1:$G$65884,6,FALSE))*Rates!G36/1000</f>
        <v>0</v>
      </c>
    </row>
    <row r="78" spans="1:14" ht="13.5" thickBot="1" x14ac:dyDescent="0.25">
      <c r="A78" s="5"/>
      <c r="B78" s="5"/>
      <c r="C78" s="5"/>
      <c r="D78" s="5"/>
      <c r="E78" s="5"/>
      <c r="F78" s="5"/>
      <c r="G78" s="5"/>
      <c r="H78" s="5"/>
      <c r="I78" s="5"/>
      <c r="J78" s="5"/>
      <c r="K78" s="5"/>
      <c r="L78" s="5"/>
      <c r="M78" s="5"/>
      <c r="N78" s="5"/>
    </row>
    <row r="79" spans="1:14" ht="13.5" thickBot="1" x14ac:dyDescent="0.25">
      <c r="A79" s="70" t="s">
        <v>26</v>
      </c>
      <c r="B79" s="187" t="s">
        <v>10</v>
      </c>
      <c r="C79" s="195"/>
      <c r="D79" s="195"/>
      <c r="E79" s="196"/>
      <c r="F79" s="71"/>
      <c r="G79" s="72"/>
      <c r="H79" s="72"/>
      <c r="I79" s="76"/>
      <c r="J79" s="71"/>
      <c r="K79" s="72"/>
      <c r="L79" s="72"/>
      <c r="M79" s="78"/>
      <c r="N79" s="5"/>
    </row>
    <row r="80" spans="1:14" ht="13.5" thickBot="1" x14ac:dyDescent="0.25">
      <c r="A80" s="13"/>
      <c r="B80" s="168" t="s">
        <v>11</v>
      </c>
      <c r="C80" s="169"/>
      <c r="D80" s="170"/>
      <c r="E80" s="14" t="s">
        <v>12</v>
      </c>
      <c r="F80" s="168" t="s">
        <v>13</v>
      </c>
      <c r="G80" s="169"/>
      <c r="H80" s="169"/>
      <c r="I80" s="170"/>
      <c r="J80" s="168" t="s">
        <v>14</v>
      </c>
      <c r="K80" s="169"/>
      <c r="L80" s="169"/>
      <c r="M80" s="194"/>
      <c r="N80" s="5"/>
    </row>
    <row r="81" spans="1:14" ht="15" thickBot="1" x14ac:dyDescent="0.25">
      <c r="A81" s="15" t="s">
        <v>25</v>
      </c>
      <c r="B81" s="16" t="s">
        <v>16</v>
      </c>
      <c r="C81" s="17" t="s">
        <v>17</v>
      </c>
      <c r="D81" s="16" t="s">
        <v>18</v>
      </c>
      <c r="E81" s="36" t="s">
        <v>19</v>
      </c>
      <c r="F81" s="37" t="s">
        <v>2</v>
      </c>
      <c r="G81" s="38" t="s">
        <v>3</v>
      </c>
      <c r="H81" s="38" t="s">
        <v>4</v>
      </c>
      <c r="I81" s="38" t="s">
        <v>5</v>
      </c>
      <c r="J81" s="19" t="s">
        <v>2</v>
      </c>
      <c r="K81" s="20" t="s">
        <v>3</v>
      </c>
      <c r="L81" s="20" t="s">
        <v>4</v>
      </c>
      <c r="M81" s="20" t="s">
        <v>5</v>
      </c>
      <c r="N81" s="23" t="s">
        <v>20</v>
      </c>
    </row>
    <row r="82" spans="1:14" ht="13.5" thickBot="1" x14ac:dyDescent="0.25">
      <c r="A82" s="24" t="s">
        <v>6</v>
      </c>
      <c r="B82" s="25"/>
      <c r="C82" s="26"/>
      <c r="D82" s="25"/>
      <c r="E82" s="40">
        <v>0</v>
      </c>
      <c r="F82" s="28">
        <f>VLOOKUP($A82,Products!$B$1:$F$65884,2,FALSE)</f>
        <v>0</v>
      </c>
      <c r="G82" s="29">
        <f>VLOOKUP($A82,Products!$B$1:$F$65884,3,FALSE)</f>
        <v>0</v>
      </c>
      <c r="H82" s="29">
        <f>VLOOKUP($A82,Products!$B$1:$F$65884,4,FALSE)</f>
        <v>0</v>
      </c>
      <c r="I82" s="29">
        <f>VLOOKUP($A82,Products!$B$1:$F$65884,5,FALSE)</f>
        <v>0</v>
      </c>
      <c r="J82" s="31">
        <f>IF(Rates!I36&gt;0,(F82/100)*Rates!I36,IF(Rates!I36=0,(F82*$E$82*10)))</f>
        <v>0</v>
      </c>
      <c r="K82" s="41">
        <f>IF(Rates!I36&gt;0,(G82/100)*Rates!I36,IF(Rates!I36=0,(G82*$E$82*10)))</f>
        <v>0</v>
      </c>
      <c r="L82" s="41">
        <f>IF(Rates!I36&gt;0,(H82/100)*Rates!I36,IF(Rates!I36=0,(H82*$E$82*10)))</f>
        <v>0</v>
      </c>
      <c r="M82" s="41">
        <f>IF(Rates!I36&gt;0,(I82/100)*Rates!I36,IF(Rates!I36=0,(I82*$E$82*10)))</f>
        <v>0</v>
      </c>
      <c r="N82" s="34">
        <f>(VLOOKUP($A82,Products!$B$1:$G$65884,6,FALSE))*Rates!I36/1000</f>
        <v>0</v>
      </c>
    </row>
    <row r="83" spans="1:14" ht="13.5" thickBot="1" x14ac:dyDescent="0.25">
      <c r="N83" s="5"/>
    </row>
    <row r="84" spans="1:14" ht="16.5" thickBot="1" x14ac:dyDescent="0.3">
      <c r="A84" s="50" t="s">
        <v>27</v>
      </c>
      <c r="C84" s="51"/>
      <c r="D84" s="177">
        <f>N62+N67+N72</f>
        <v>0</v>
      </c>
      <c r="E84" s="193"/>
      <c r="F84" s="52"/>
      <c r="J84" s="70" t="s">
        <v>28</v>
      </c>
      <c r="K84" s="79"/>
      <c r="L84" s="79"/>
      <c r="M84" s="80"/>
      <c r="N84" s="5"/>
    </row>
    <row r="85" spans="1:14" ht="15.75" thickBot="1" x14ac:dyDescent="0.3">
      <c r="C85" s="55"/>
      <c r="D85" s="55"/>
      <c r="E85" s="55"/>
      <c r="F85" s="52"/>
      <c r="J85" s="81" t="s">
        <v>2</v>
      </c>
      <c r="K85" s="81" t="s">
        <v>3</v>
      </c>
      <c r="L85" s="81" t="s">
        <v>4</v>
      </c>
      <c r="M85" s="82" t="s">
        <v>5</v>
      </c>
      <c r="N85" s="5"/>
    </row>
    <row r="86" spans="1:14" ht="16.5" thickBot="1" x14ac:dyDescent="0.3">
      <c r="A86" s="50" t="s">
        <v>29</v>
      </c>
      <c r="C86" s="58"/>
      <c r="D86" s="179">
        <f>N77+N82</f>
        <v>0</v>
      </c>
      <c r="E86" s="199"/>
      <c r="F86" s="52"/>
      <c r="J86" s="59">
        <f>J62+J67+J72+J77+J82</f>
        <v>0</v>
      </c>
      <c r="K86" s="59">
        <f t="shared" ref="K86:M86" si="1">K62+K67+K72+K77+K82</f>
        <v>0</v>
      </c>
      <c r="L86" s="59">
        <f t="shared" si="1"/>
        <v>0</v>
      </c>
      <c r="M86" s="60">
        <f t="shared" si="1"/>
        <v>0</v>
      </c>
      <c r="N86" s="5"/>
    </row>
    <row r="87" spans="1:14" ht="16.5" thickBot="1" x14ac:dyDescent="0.3">
      <c r="A87" s="61"/>
      <c r="B87" s="62"/>
      <c r="C87" s="63"/>
      <c r="D87" s="62"/>
      <c r="E87" s="180" t="s">
        <v>30</v>
      </c>
      <c r="F87" s="198"/>
      <c r="G87" s="182">
        <f>D84+D86</f>
        <v>0</v>
      </c>
      <c r="H87" s="197"/>
      <c r="N87" s="5"/>
    </row>
  </sheetData>
  <dataConsolidate/>
  <mergeCells count="62">
    <mergeCell ref="D84:E84"/>
    <mergeCell ref="D86:E86"/>
    <mergeCell ref="E87:F87"/>
    <mergeCell ref="G87:H87"/>
    <mergeCell ref="B79:E79"/>
    <mergeCell ref="B80:D80"/>
    <mergeCell ref="F80:I80"/>
    <mergeCell ref="J80:M80"/>
    <mergeCell ref="B74:E74"/>
    <mergeCell ref="B75:D75"/>
    <mergeCell ref="F75:I75"/>
    <mergeCell ref="J75:M75"/>
    <mergeCell ref="B69:E69"/>
    <mergeCell ref="B70:D70"/>
    <mergeCell ref="F70:I70"/>
    <mergeCell ref="J70:M70"/>
    <mergeCell ref="B64:E64"/>
    <mergeCell ref="B65:D65"/>
    <mergeCell ref="F65:I65"/>
    <mergeCell ref="J65:M65"/>
    <mergeCell ref="B60:D60"/>
    <mergeCell ref="F60:I60"/>
    <mergeCell ref="J60:M60"/>
    <mergeCell ref="D53:E53"/>
    <mergeCell ref="B59:E59"/>
    <mergeCell ref="B48:D48"/>
    <mergeCell ref="F48:I48"/>
    <mergeCell ref="J48:M48"/>
    <mergeCell ref="K58:N58"/>
    <mergeCell ref="D40:E40"/>
    <mergeCell ref="B47:E47"/>
    <mergeCell ref="B34:E34"/>
    <mergeCell ref="B35:D35"/>
    <mergeCell ref="F35:I35"/>
    <mergeCell ref="J35:M35"/>
    <mergeCell ref="J33:L33"/>
    <mergeCell ref="J44:L44"/>
    <mergeCell ref="D28:E28"/>
    <mergeCell ref="D30:E30"/>
    <mergeCell ref="E31:F31"/>
    <mergeCell ref="G31:H31"/>
    <mergeCell ref="B23:E23"/>
    <mergeCell ref="B24:D24"/>
    <mergeCell ref="F24:I24"/>
    <mergeCell ref="J24:M24"/>
    <mergeCell ref="B18:E18"/>
    <mergeCell ref="B19:D19"/>
    <mergeCell ref="F19:I19"/>
    <mergeCell ref="J19:M19"/>
    <mergeCell ref="B13:E13"/>
    <mergeCell ref="B14:D14"/>
    <mergeCell ref="F14:I14"/>
    <mergeCell ref="J14:M14"/>
    <mergeCell ref="B8:E8"/>
    <mergeCell ref="B9:D9"/>
    <mergeCell ref="F9:I9"/>
    <mergeCell ref="J9:M9"/>
    <mergeCell ref="B4:D4"/>
    <mergeCell ref="F4:I4"/>
    <mergeCell ref="J4:M4"/>
    <mergeCell ref="B3:E3"/>
    <mergeCell ref="K2:N2"/>
  </mergeCells>
  <dataValidations count="2">
    <dataValidation type="list" allowBlank="1" showInputMessage="1" showErrorMessage="1" sqref="A82 A6 A16 A21 A50 A37 A26 A11 A67 A62 A72 A77">
      <formula1>Prodlis2</formula1>
    </dataValidation>
    <dataValidation type="list" allowBlank="1" showInputMessage="1" showErrorMessage="1" sqref="A65479 II65475 SE65475 ACA65475 ALW65475 AVS65475 BFO65475 BPK65475 BZG65475 CJC65475 CSY65475 DCU65475 DMQ65475 DWM65475 EGI65475 EQE65475 FAA65475 FJW65475 FTS65475 GDO65475 GNK65475 GXG65475 HHC65475 HQY65475 IAU65475 IKQ65475 IUM65475 JEI65475 JOE65475 JYA65475 KHW65475 KRS65475 LBO65475 LLK65475 LVG65475 MFC65475 MOY65475 MYU65475 NIQ65475 NSM65475 OCI65475 OME65475 OWA65475 PFW65475 PPS65475 PZO65475 QJK65475 QTG65475 RDC65475 RMY65475 RWU65475 SGQ65475 SQM65475 TAI65475 TKE65475 TUA65475 UDW65475 UNS65475 UXO65475 VHK65475 VRG65475 WBC65475 WKY65475 WUU65475 A131015 II131011 SE131011 ACA131011 ALW131011 AVS131011 BFO131011 BPK131011 BZG131011 CJC131011 CSY131011 DCU131011 DMQ131011 DWM131011 EGI131011 EQE131011 FAA131011 FJW131011 FTS131011 GDO131011 GNK131011 GXG131011 HHC131011 HQY131011 IAU131011 IKQ131011 IUM131011 JEI131011 JOE131011 JYA131011 KHW131011 KRS131011 LBO131011 LLK131011 LVG131011 MFC131011 MOY131011 MYU131011 NIQ131011 NSM131011 OCI131011 OME131011 OWA131011 PFW131011 PPS131011 PZO131011 QJK131011 QTG131011 RDC131011 RMY131011 RWU131011 SGQ131011 SQM131011 TAI131011 TKE131011 TUA131011 UDW131011 UNS131011 UXO131011 VHK131011 VRG131011 WBC131011 WKY131011 WUU131011 A196551 II196547 SE196547 ACA196547 ALW196547 AVS196547 BFO196547 BPK196547 BZG196547 CJC196547 CSY196547 DCU196547 DMQ196547 DWM196547 EGI196547 EQE196547 FAA196547 FJW196547 FTS196547 GDO196547 GNK196547 GXG196547 HHC196547 HQY196547 IAU196547 IKQ196547 IUM196547 JEI196547 JOE196547 JYA196547 KHW196547 KRS196547 LBO196547 LLK196547 LVG196547 MFC196547 MOY196547 MYU196547 NIQ196547 NSM196547 OCI196547 OME196547 OWA196547 PFW196547 PPS196547 PZO196547 QJK196547 QTG196547 RDC196547 RMY196547 RWU196547 SGQ196547 SQM196547 TAI196547 TKE196547 TUA196547 UDW196547 UNS196547 UXO196547 VHK196547 VRG196547 WBC196547 WKY196547 WUU196547 A262087 II262083 SE262083 ACA262083 ALW262083 AVS262083 BFO262083 BPK262083 BZG262083 CJC262083 CSY262083 DCU262083 DMQ262083 DWM262083 EGI262083 EQE262083 FAA262083 FJW262083 FTS262083 GDO262083 GNK262083 GXG262083 HHC262083 HQY262083 IAU262083 IKQ262083 IUM262083 JEI262083 JOE262083 JYA262083 KHW262083 KRS262083 LBO262083 LLK262083 LVG262083 MFC262083 MOY262083 MYU262083 NIQ262083 NSM262083 OCI262083 OME262083 OWA262083 PFW262083 PPS262083 PZO262083 QJK262083 QTG262083 RDC262083 RMY262083 RWU262083 SGQ262083 SQM262083 TAI262083 TKE262083 TUA262083 UDW262083 UNS262083 UXO262083 VHK262083 VRG262083 WBC262083 WKY262083 WUU262083 A327623 II327619 SE327619 ACA327619 ALW327619 AVS327619 BFO327619 BPK327619 BZG327619 CJC327619 CSY327619 DCU327619 DMQ327619 DWM327619 EGI327619 EQE327619 FAA327619 FJW327619 FTS327619 GDO327619 GNK327619 GXG327619 HHC327619 HQY327619 IAU327619 IKQ327619 IUM327619 JEI327619 JOE327619 JYA327619 KHW327619 KRS327619 LBO327619 LLK327619 LVG327619 MFC327619 MOY327619 MYU327619 NIQ327619 NSM327619 OCI327619 OME327619 OWA327619 PFW327619 PPS327619 PZO327619 QJK327619 QTG327619 RDC327619 RMY327619 RWU327619 SGQ327619 SQM327619 TAI327619 TKE327619 TUA327619 UDW327619 UNS327619 UXO327619 VHK327619 VRG327619 WBC327619 WKY327619 WUU327619 A393159 II393155 SE393155 ACA393155 ALW393155 AVS393155 BFO393155 BPK393155 BZG393155 CJC393155 CSY393155 DCU393155 DMQ393155 DWM393155 EGI393155 EQE393155 FAA393155 FJW393155 FTS393155 GDO393155 GNK393155 GXG393155 HHC393155 HQY393155 IAU393155 IKQ393155 IUM393155 JEI393155 JOE393155 JYA393155 KHW393155 KRS393155 LBO393155 LLK393155 LVG393155 MFC393155 MOY393155 MYU393155 NIQ393155 NSM393155 OCI393155 OME393155 OWA393155 PFW393155 PPS393155 PZO393155 QJK393155 QTG393155 RDC393155 RMY393155 RWU393155 SGQ393155 SQM393155 TAI393155 TKE393155 TUA393155 UDW393155 UNS393155 UXO393155 VHK393155 VRG393155 WBC393155 WKY393155 WUU393155 A458695 II458691 SE458691 ACA458691 ALW458691 AVS458691 BFO458691 BPK458691 BZG458691 CJC458691 CSY458691 DCU458691 DMQ458691 DWM458691 EGI458691 EQE458691 FAA458691 FJW458691 FTS458691 GDO458691 GNK458691 GXG458691 HHC458691 HQY458691 IAU458691 IKQ458691 IUM458691 JEI458691 JOE458691 JYA458691 KHW458691 KRS458691 LBO458691 LLK458691 LVG458691 MFC458691 MOY458691 MYU458691 NIQ458691 NSM458691 OCI458691 OME458691 OWA458691 PFW458691 PPS458691 PZO458691 QJK458691 QTG458691 RDC458691 RMY458691 RWU458691 SGQ458691 SQM458691 TAI458691 TKE458691 TUA458691 UDW458691 UNS458691 UXO458691 VHK458691 VRG458691 WBC458691 WKY458691 WUU458691 A524231 II524227 SE524227 ACA524227 ALW524227 AVS524227 BFO524227 BPK524227 BZG524227 CJC524227 CSY524227 DCU524227 DMQ524227 DWM524227 EGI524227 EQE524227 FAA524227 FJW524227 FTS524227 GDO524227 GNK524227 GXG524227 HHC524227 HQY524227 IAU524227 IKQ524227 IUM524227 JEI524227 JOE524227 JYA524227 KHW524227 KRS524227 LBO524227 LLK524227 LVG524227 MFC524227 MOY524227 MYU524227 NIQ524227 NSM524227 OCI524227 OME524227 OWA524227 PFW524227 PPS524227 PZO524227 QJK524227 QTG524227 RDC524227 RMY524227 RWU524227 SGQ524227 SQM524227 TAI524227 TKE524227 TUA524227 UDW524227 UNS524227 UXO524227 VHK524227 VRG524227 WBC524227 WKY524227 WUU524227 A589767 II589763 SE589763 ACA589763 ALW589763 AVS589763 BFO589763 BPK589763 BZG589763 CJC589763 CSY589763 DCU589763 DMQ589763 DWM589763 EGI589763 EQE589763 FAA589763 FJW589763 FTS589763 GDO589763 GNK589763 GXG589763 HHC589763 HQY589763 IAU589763 IKQ589763 IUM589763 JEI589763 JOE589763 JYA589763 KHW589763 KRS589763 LBO589763 LLK589763 LVG589763 MFC589763 MOY589763 MYU589763 NIQ589763 NSM589763 OCI589763 OME589763 OWA589763 PFW589763 PPS589763 PZO589763 QJK589763 QTG589763 RDC589763 RMY589763 RWU589763 SGQ589763 SQM589763 TAI589763 TKE589763 TUA589763 UDW589763 UNS589763 UXO589763 VHK589763 VRG589763 WBC589763 WKY589763 WUU589763 A655303 II655299 SE655299 ACA655299 ALW655299 AVS655299 BFO655299 BPK655299 BZG655299 CJC655299 CSY655299 DCU655299 DMQ655299 DWM655299 EGI655299 EQE655299 FAA655299 FJW655299 FTS655299 GDO655299 GNK655299 GXG655299 HHC655299 HQY655299 IAU655299 IKQ655299 IUM655299 JEI655299 JOE655299 JYA655299 KHW655299 KRS655299 LBO655299 LLK655299 LVG655299 MFC655299 MOY655299 MYU655299 NIQ655299 NSM655299 OCI655299 OME655299 OWA655299 PFW655299 PPS655299 PZO655299 QJK655299 QTG655299 RDC655299 RMY655299 RWU655299 SGQ655299 SQM655299 TAI655299 TKE655299 TUA655299 UDW655299 UNS655299 UXO655299 VHK655299 VRG655299 WBC655299 WKY655299 WUU655299 A720839 II720835 SE720835 ACA720835 ALW720835 AVS720835 BFO720835 BPK720835 BZG720835 CJC720835 CSY720835 DCU720835 DMQ720835 DWM720835 EGI720835 EQE720835 FAA720835 FJW720835 FTS720835 GDO720835 GNK720835 GXG720835 HHC720835 HQY720835 IAU720835 IKQ720835 IUM720835 JEI720835 JOE720835 JYA720835 KHW720835 KRS720835 LBO720835 LLK720835 LVG720835 MFC720835 MOY720835 MYU720835 NIQ720835 NSM720835 OCI720835 OME720835 OWA720835 PFW720835 PPS720835 PZO720835 QJK720835 QTG720835 RDC720835 RMY720835 RWU720835 SGQ720835 SQM720835 TAI720835 TKE720835 TUA720835 UDW720835 UNS720835 UXO720835 VHK720835 VRG720835 WBC720835 WKY720835 WUU720835 A786375 II786371 SE786371 ACA786371 ALW786371 AVS786371 BFO786371 BPK786371 BZG786371 CJC786371 CSY786371 DCU786371 DMQ786371 DWM786371 EGI786371 EQE786371 FAA786371 FJW786371 FTS786371 GDO786371 GNK786371 GXG786371 HHC786371 HQY786371 IAU786371 IKQ786371 IUM786371 JEI786371 JOE786371 JYA786371 KHW786371 KRS786371 LBO786371 LLK786371 LVG786371 MFC786371 MOY786371 MYU786371 NIQ786371 NSM786371 OCI786371 OME786371 OWA786371 PFW786371 PPS786371 PZO786371 QJK786371 QTG786371 RDC786371 RMY786371 RWU786371 SGQ786371 SQM786371 TAI786371 TKE786371 TUA786371 UDW786371 UNS786371 UXO786371 VHK786371 VRG786371 WBC786371 WKY786371 WUU786371 A851911 II851907 SE851907 ACA851907 ALW851907 AVS851907 BFO851907 BPK851907 BZG851907 CJC851907 CSY851907 DCU851907 DMQ851907 DWM851907 EGI851907 EQE851907 FAA851907 FJW851907 FTS851907 GDO851907 GNK851907 GXG851907 HHC851907 HQY851907 IAU851907 IKQ851907 IUM851907 JEI851907 JOE851907 JYA851907 KHW851907 KRS851907 LBO851907 LLK851907 LVG851907 MFC851907 MOY851907 MYU851907 NIQ851907 NSM851907 OCI851907 OME851907 OWA851907 PFW851907 PPS851907 PZO851907 QJK851907 QTG851907 RDC851907 RMY851907 RWU851907 SGQ851907 SQM851907 TAI851907 TKE851907 TUA851907 UDW851907 UNS851907 UXO851907 VHK851907 VRG851907 WBC851907 WKY851907 WUU851907 A917447 II917443 SE917443 ACA917443 ALW917443 AVS917443 BFO917443 BPK917443 BZG917443 CJC917443 CSY917443 DCU917443 DMQ917443 DWM917443 EGI917443 EQE917443 FAA917443 FJW917443 FTS917443 GDO917443 GNK917443 GXG917443 HHC917443 HQY917443 IAU917443 IKQ917443 IUM917443 JEI917443 JOE917443 JYA917443 KHW917443 KRS917443 LBO917443 LLK917443 LVG917443 MFC917443 MOY917443 MYU917443 NIQ917443 NSM917443 OCI917443 OME917443 OWA917443 PFW917443 PPS917443 PZO917443 QJK917443 QTG917443 RDC917443 RMY917443 RWU917443 SGQ917443 SQM917443 TAI917443 TKE917443 TUA917443 UDW917443 UNS917443 UXO917443 VHK917443 VRG917443 WBC917443 WKY917443 WUU917443 A982983 II982979 SE982979 ACA982979 ALW982979 AVS982979 BFO982979 BPK982979 BZG982979 CJC982979 CSY982979 DCU982979 DMQ982979 DWM982979 EGI982979 EQE982979 FAA982979 FJW982979 FTS982979 GDO982979 GNK982979 GXG982979 HHC982979 HQY982979 IAU982979 IKQ982979 IUM982979 JEI982979 JOE982979 JYA982979 KHW982979 KRS982979 LBO982979 LLK982979 LVG982979 MFC982979 MOY982979 MYU982979 NIQ982979 NSM982979 OCI982979 OME982979 OWA982979 PFW982979 PPS982979 PZO982979 QJK982979 QTG982979 RDC982979 RMY982979 RWU982979 SGQ982979 SQM982979 TAI982979 TKE982979 TUA982979 UDW982979 UNS982979 UXO982979 VHK982979 VRG982979 WBC982979 WKY982979 WUU982979 A65484 II65480 SE65480 ACA65480 ALW65480 AVS65480 BFO65480 BPK65480 BZG65480 CJC65480 CSY65480 DCU65480 DMQ65480 DWM65480 EGI65480 EQE65480 FAA65480 FJW65480 FTS65480 GDO65480 GNK65480 GXG65480 HHC65480 HQY65480 IAU65480 IKQ65480 IUM65480 JEI65480 JOE65480 JYA65480 KHW65480 KRS65480 LBO65480 LLK65480 LVG65480 MFC65480 MOY65480 MYU65480 NIQ65480 NSM65480 OCI65480 OME65480 OWA65480 PFW65480 PPS65480 PZO65480 QJK65480 QTG65480 RDC65480 RMY65480 RWU65480 SGQ65480 SQM65480 TAI65480 TKE65480 TUA65480 UDW65480 UNS65480 UXO65480 VHK65480 VRG65480 WBC65480 WKY65480 WUU65480 A131020 II131016 SE131016 ACA131016 ALW131016 AVS131016 BFO131016 BPK131016 BZG131016 CJC131016 CSY131016 DCU131016 DMQ131016 DWM131016 EGI131016 EQE131016 FAA131016 FJW131016 FTS131016 GDO131016 GNK131016 GXG131016 HHC131016 HQY131016 IAU131016 IKQ131016 IUM131016 JEI131016 JOE131016 JYA131016 KHW131016 KRS131016 LBO131016 LLK131016 LVG131016 MFC131016 MOY131016 MYU131016 NIQ131016 NSM131016 OCI131016 OME131016 OWA131016 PFW131016 PPS131016 PZO131016 QJK131016 QTG131016 RDC131016 RMY131016 RWU131016 SGQ131016 SQM131016 TAI131016 TKE131016 TUA131016 UDW131016 UNS131016 UXO131016 VHK131016 VRG131016 WBC131016 WKY131016 WUU131016 A196556 II196552 SE196552 ACA196552 ALW196552 AVS196552 BFO196552 BPK196552 BZG196552 CJC196552 CSY196552 DCU196552 DMQ196552 DWM196552 EGI196552 EQE196552 FAA196552 FJW196552 FTS196552 GDO196552 GNK196552 GXG196552 HHC196552 HQY196552 IAU196552 IKQ196552 IUM196552 JEI196552 JOE196552 JYA196552 KHW196552 KRS196552 LBO196552 LLK196552 LVG196552 MFC196552 MOY196552 MYU196552 NIQ196552 NSM196552 OCI196552 OME196552 OWA196552 PFW196552 PPS196552 PZO196552 QJK196552 QTG196552 RDC196552 RMY196552 RWU196552 SGQ196552 SQM196552 TAI196552 TKE196552 TUA196552 UDW196552 UNS196552 UXO196552 VHK196552 VRG196552 WBC196552 WKY196552 WUU196552 A262092 II262088 SE262088 ACA262088 ALW262088 AVS262088 BFO262088 BPK262088 BZG262088 CJC262088 CSY262088 DCU262088 DMQ262088 DWM262088 EGI262088 EQE262088 FAA262088 FJW262088 FTS262088 GDO262088 GNK262088 GXG262088 HHC262088 HQY262088 IAU262088 IKQ262088 IUM262088 JEI262088 JOE262088 JYA262088 KHW262088 KRS262088 LBO262088 LLK262088 LVG262088 MFC262088 MOY262088 MYU262088 NIQ262088 NSM262088 OCI262088 OME262088 OWA262088 PFW262088 PPS262088 PZO262088 QJK262088 QTG262088 RDC262088 RMY262088 RWU262088 SGQ262088 SQM262088 TAI262088 TKE262088 TUA262088 UDW262088 UNS262088 UXO262088 VHK262088 VRG262088 WBC262088 WKY262088 WUU262088 A327628 II327624 SE327624 ACA327624 ALW327624 AVS327624 BFO327624 BPK327624 BZG327624 CJC327624 CSY327624 DCU327624 DMQ327624 DWM327624 EGI327624 EQE327624 FAA327624 FJW327624 FTS327624 GDO327624 GNK327624 GXG327624 HHC327624 HQY327624 IAU327624 IKQ327624 IUM327624 JEI327624 JOE327624 JYA327624 KHW327624 KRS327624 LBO327624 LLK327624 LVG327624 MFC327624 MOY327624 MYU327624 NIQ327624 NSM327624 OCI327624 OME327624 OWA327624 PFW327624 PPS327624 PZO327624 QJK327624 QTG327624 RDC327624 RMY327624 RWU327624 SGQ327624 SQM327624 TAI327624 TKE327624 TUA327624 UDW327624 UNS327624 UXO327624 VHK327624 VRG327624 WBC327624 WKY327624 WUU327624 A393164 II393160 SE393160 ACA393160 ALW393160 AVS393160 BFO393160 BPK393160 BZG393160 CJC393160 CSY393160 DCU393160 DMQ393160 DWM393160 EGI393160 EQE393160 FAA393160 FJW393160 FTS393160 GDO393160 GNK393160 GXG393160 HHC393160 HQY393160 IAU393160 IKQ393160 IUM393160 JEI393160 JOE393160 JYA393160 KHW393160 KRS393160 LBO393160 LLK393160 LVG393160 MFC393160 MOY393160 MYU393160 NIQ393160 NSM393160 OCI393160 OME393160 OWA393160 PFW393160 PPS393160 PZO393160 QJK393160 QTG393160 RDC393160 RMY393160 RWU393160 SGQ393160 SQM393160 TAI393160 TKE393160 TUA393160 UDW393160 UNS393160 UXO393160 VHK393160 VRG393160 WBC393160 WKY393160 WUU393160 A458700 II458696 SE458696 ACA458696 ALW458696 AVS458696 BFO458696 BPK458696 BZG458696 CJC458696 CSY458696 DCU458696 DMQ458696 DWM458696 EGI458696 EQE458696 FAA458696 FJW458696 FTS458696 GDO458696 GNK458696 GXG458696 HHC458696 HQY458696 IAU458696 IKQ458696 IUM458696 JEI458696 JOE458696 JYA458696 KHW458696 KRS458696 LBO458696 LLK458696 LVG458696 MFC458696 MOY458696 MYU458696 NIQ458696 NSM458696 OCI458696 OME458696 OWA458696 PFW458696 PPS458696 PZO458696 QJK458696 QTG458696 RDC458696 RMY458696 RWU458696 SGQ458696 SQM458696 TAI458696 TKE458696 TUA458696 UDW458696 UNS458696 UXO458696 VHK458696 VRG458696 WBC458696 WKY458696 WUU458696 A524236 II524232 SE524232 ACA524232 ALW524232 AVS524232 BFO524232 BPK524232 BZG524232 CJC524232 CSY524232 DCU524232 DMQ524232 DWM524232 EGI524232 EQE524232 FAA524232 FJW524232 FTS524232 GDO524232 GNK524232 GXG524232 HHC524232 HQY524232 IAU524232 IKQ524232 IUM524232 JEI524232 JOE524232 JYA524232 KHW524232 KRS524232 LBO524232 LLK524232 LVG524232 MFC524232 MOY524232 MYU524232 NIQ524232 NSM524232 OCI524232 OME524232 OWA524232 PFW524232 PPS524232 PZO524232 QJK524232 QTG524232 RDC524232 RMY524232 RWU524232 SGQ524232 SQM524232 TAI524232 TKE524232 TUA524232 UDW524232 UNS524232 UXO524232 VHK524232 VRG524232 WBC524232 WKY524232 WUU524232 A589772 II589768 SE589768 ACA589768 ALW589768 AVS589768 BFO589768 BPK589768 BZG589768 CJC589768 CSY589768 DCU589768 DMQ589768 DWM589768 EGI589768 EQE589768 FAA589768 FJW589768 FTS589768 GDO589768 GNK589768 GXG589768 HHC589768 HQY589768 IAU589768 IKQ589768 IUM589768 JEI589768 JOE589768 JYA589768 KHW589768 KRS589768 LBO589768 LLK589768 LVG589768 MFC589768 MOY589768 MYU589768 NIQ589768 NSM589768 OCI589768 OME589768 OWA589768 PFW589768 PPS589768 PZO589768 QJK589768 QTG589768 RDC589768 RMY589768 RWU589768 SGQ589768 SQM589768 TAI589768 TKE589768 TUA589768 UDW589768 UNS589768 UXO589768 VHK589768 VRG589768 WBC589768 WKY589768 WUU589768 A655308 II655304 SE655304 ACA655304 ALW655304 AVS655304 BFO655304 BPK655304 BZG655304 CJC655304 CSY655304 DCU655304 DMQ655304 DWM655304 EGI655304 EQE655304 FAA655304 FJW655304 FTS655304 GDO655304 GNK655304 GXG655304 HHC655304 HQY655304 IAU655304 IKQ655304 IUM655304 JEI655304 JOE655304 JYA655304 KHW655304 KRS655304 LBO655304 LLK655304 LVG655304 MFC655304 MOY655304 MYU655304 NIQ655304 NSM655304 OCI655304 OME655304 OWA655304 PFW655304 PPS655304 PZO655304 QJK655304 QTG655304 RDC655304 RMY655304 RWU655304 SGQ655304 SQM655304 TAI655304 TKE655304 TUA655304 UDW655304 UNS655304 UXO655304 VHK655304 VRG655304 WBC655304 WKY655304 WUU655304 A720844 II720840 SE720840 ACA720840 ALW720840 AVS720840 BFO720840 BPK720840 BZG720840 CJC720840 CSY720840 DCU720840 DMQ720840 DWM720840 EGI720840 EQE720840 FAA720840 FJW720840 FTS720840 GDO720840 GNK720840 GXG720840 HHC720840 HQY720840 IAU720840 IKQ720840 IUM720840 JEI720840 JOE720840 JYA720840 KHW720840 KRS720840 LBO720840 LLK720840 LVG720840 MFC720840 MOY720840 MYU720840 NIQ720840 NSM720840 OCI720840 OME720840 OWA720840 PFW720840 PPS720840 PZO720840 QJK720840 QTG720840 RDC720840 RMY720840 RWU720840 SGQ720840 SQM720840 TAI720840 TKE720840 TUA720840 UDW720840 UNS720840 UXO720840 VHK720840 VRG720840 WBC720840 WKY720840 WUU720840 A786380 II786376 SE786376 ACA786376 ALW786376 AVS786376 BFO786376 BPK786376 BZG786376 CJC786376 CSY786376 DCU786376 DMQ786376 DWM786376 EGI786376 EQE786376 FAA786376 FJW786376 FTS786376 GDO786376 GNK786376 GXG786376 HHC786376 HQY786376 IAU786376 IKQ786376 IUM786376 JEI786376 JOE786376 JYA786376 KHW786376 KRS786376 LBO786376 LLK786376 LVG786376 MFC786376 MOY786376 MYU786376 NIQ786376 NSM786376 OCI786376 OME786376 OWA786376 PFW786376 PPS786376 PZO786376 QJK786376 QTG786376 RDC786376 RMY786376 RWU786376 SGQ786376 SQM786376 TAI786376 TKE786376 TUA786376 UDW786376 UNS786376 UXO786376 VHK786376 VRG786376 WBC786376 WKY786376 WUU786376 A851916 II851912 SE851912 ACA851912 ALW851912 AVS851912 BFO851912 BPK851912 BZG851912 CJC851912 CSY851912 DCU851912 DMQ851912 DWM851912 EGI851912 EQE851912 FAA851912 FJW851912 FTS851912 GDO851912 GNK851912 GXG851912 HHC851912 HQY851912 IAU851912 IKQ851912 IUM851912 JEI851912 JOE851912 JYA851912 KHW851912 KRS851912 LBO851912 LLK851912 LVG851912 MFC851912 MOY851912 MYU851912 NIQ851912 NSM851912 OCI851912 OME851912 OWA851912 PFW851912 PPS851912 PZO851912 QJK851912 QTG851912 RDC851912 RMY851912 RWU851912 SGQ851912 SQM851912 TAI851912 TKE851912 TUA851912 UDW851912 UNS851912 UXO851912 VHK851912 VRG851912 WBC851912 WKY851912 WUU851912 A917452 II917448 SE917448 ACA917448 ALW917448 AVS917448 BFO917448 BPK917448 BZG917448 CJC917448 CSY917448 DCU917448 DMQ917448 DWM917448 EGI917448 EQE917448 FAA917448 FJW917448 FTS917448 GDO917448 GNK917448 GXG917448 HHC917448 HQY917448 IAU917448 IKQ917448 IUM917448 JEI917448 JOE917448 JYA917448 KHW917448 KRS917448 LBO917448 LLK917448 LVG917448 MFC917448 MOY917448 MYU917448 NIQ917448 NSM917448 OCI917448 OME917448 OWA917448 PFW917448 PPS917448 PZO917448 QJK917448 QTG917448 RDC917448 RMY917448 RWU917448 SGQ917448 SQM917448 TAI917448 TKE917448 TUA917448 UDW917448 UNS917448 UXO917448 VHK917448 VRG917448 WBC917448 WKY917448 WUU917448 A982988 II982984 SE982984 ACA982984 ALW982984 AVS982984 BFO982984 BPK982984 BZG982984 CJC982984 CSY982984 DCU982984 DMQ982984 DWM982984 EGI982984 EQE982984 FAA982984 FJW982984 FTS982984 GDO982984 GNK982984 GXG982984 HHC982984 HQY982984 IAU982984 IKQ982984 IUM982984 JEI982984 JOE982984 JYA982984 KHW982984 KRS982984 LBO982984 LLK982984 LVG982984 MFC982984 MOY982984 MYU982984 NIQ982984 NSM982984 OCI982984 OME982984 OWA982984 PFW982984 PPS982984 PZO982984 QJK982984 QTG982984 RDC982984 RMY982984 RWU982984 SGQ982984 SQM982984 TAI982984 TKE982984 TUA982984 UDW982984 UNS982984 UXO982984 VHK982984 VRG982984 WBC982984 WKY982984 WUU982984 A65489 II65485 SE65485 ACA65485 ALW65485 AVS65485 BFO65485 BPK65485 BZG65485 CJC65485 CSY65485 DCU65485 DMQ65485 DWM65485 EGI65485 EQE65485 FAA65485 FJW65485 FTS65485 GDO65485 GNK65485 GXG65485 HHC65485 HQY65485 IAU65485 IKQ65485 IUM65485 JEI65485 JOE65485 JYA65485 KHW65485 KRS65485 LBO65485 LLK65485 LVG65485 MFC65485 MOY65485 MYU65485 NIQ65485 NSM65485 OCI65485 OME65485 OWA65485 PFW65485 PPS65485 PZO65485 QJK65485 QTG65485 RDC65485 RMY65485 RWU65485 SGQ65485 SQM65485 TAI65485 TKE65485 TUA65485 UDW65485 UNS65485 UXO65485 VHK65485 VRG65485 WBC65485 WKY65485 WUU65485 A131025 II131021 SE131021 ACA131021 ALW131021 AVS131021 BFO131021 BPK131021 BZG131021 CJC131021 CSY131021 DCU131021 DMQ131021 DWM131021 EGI131021 EQE131021 FAA131021 FJW131021 FTS131021 GDO131021 GNK131021 GXG131021 HHC131021 HQY131021 IAU131021 IKQ131021 IUM131021 JEI131021 JOE131021 JYA131021 KHW131021 KRS131021 LBO131021 LLK131021 LVG131021 MFC131021 MOY131021 MYU131021 NIQ131021 NSM131021 OCI131021 OME131021 OWA131021 PFW131021 PPS131021 PZO131021 QJK131021 QTG131021 RDC131021 RMY131021 RWU131021 SGQ131021 SQM131021 TAI131021 TKE131021 TUA131021 UDW131021 UNS131021 UXO131021 VHK131021 VRG131021 WBC131021 WKY131021 WUU131021 A196561 II196557 SE196557 ACA196557 ALW196557 AVS196557 BFO196557 BPK196557 BZG196557 CJC196557 CSY196557 DCU196557 DMQ196557 DWM196557 EGI196557 EQE196557 FAA196557 FJW196557 FTS196557 GDO196557 GNK196557 GXG196557 HHC196557 HQY196557 IAU196557 IKQ196557 IUM196557 JEI196557 JOE196557 JYA196557 KHW196557 KRS196557 LBO196557 LLK196557 LVG196557 MFC196557 MOY196557 MYU196557 NIQ196557 NSM196557 OCI196557 OME196557 OWA196557 PFW196557 PPS196557 PZO196557 QJK196557 QTG196557 RDC196557 RMY196557 RWU196557 SGQ196557 SQM196557 TAI196557 TKE196557 TUA196557 UDW196557 UNS196557 UXO196557 VHK196557 VRG196557 WBC196557 WKY196557 WUU196557 A262097 II262093 SE262093 ACA262093 ALW262093 AVS262093 BFO262093 BPK262093 BZG262093 CJC262093 CSY262093 DCU262093 DMQ262093 DWM262093 EGI262093 EQE262093 FAA262093 FJW262093 FTS262093 GDO262093 GNK262093 GXG262093 HHC262093 HQY262093 IAU262093 IKQ262093 IUM262093 JEI262093 JOE262093 JYA262093 KHW262093 KRS262093 LBO262093 LLK262093 LVG262093 MFC262093 MOY262093 MYU262093 NIQ262093 NSM262093 OCI262093 OME262093 OWA262093 PFW262093 PPS262093 PZO262093 QJK262093 QTG262093 RDC262093 RMY262093 RWU262093 SGQ262093 SQM262093 TAI262093 TKE262093 TUA262093 UDW262093 UNS262093 UXO262093 VHK262093 VRG262093 WBC262093 WKY262093 WUU262093 A327633 II327629 SE327629 ACA327629 ALW327629 AVS327629 BFO327629 BPK327629 BZG327629 CJC327629 CSY327629 DCU327629 DMQ327629 DWM327629 EGI327629 EQE327629 FAA327629 FJW327629 FTS327629 GDO327629 GNK327629 GXG327629 HHC327629 HQY327629 IAU327629 IKQ327629 IUM327629 JEI327629 JOE327629 JYA327629 KHW327629 KRS327629 LBO327629 LLK327629 LVG327629 MFC327629 MOY327629 MYU327629 NIQ327629 NSM327629 OCI327629 OME327629 OWA327629 PFW327629 PPS327629 PZO327629 QJK327629 QTG327629 RDC327629 RMY327629 RWU327629 SGQ327629 SQM327629 TAI327629 TKE327629 TUA327629 UDW327629 UNS327629 UXO327629 VHK327629 VRG327629 WBC327629 WKY327629 WUU327629 A393169 II393165 SE393165 ACA393165 ALW393165 AVS393165 BFO393165 BPK393165 BZG393165 CJC393165 CSY393165 DCU393165 DMQ393165 DWM393165 EGI393165 EQE393165 FAA393165 FJW393165 FTS393165 GDO393165 GNK393165 GXG393165 HHC393165 HQY393165 IAU393165 IKQ393165 IUM393165 JEI393165 JOE393165 JYA393165 KHW393165 KRS393165 LBO393165 LLK393165 LVG393165 MFC393165 MOY393165 MYU393165 NIQ393165 NSM393165 OCI393165 OME393165 OWA393165 PFW393165 PPS393165 PZO393165 QJK393165 QTG393165 RDC393165 RMY393165 RWU393165 SGQ393165 SQM393165 TAI393165 TKE393165 TUA393165 UDW393165 UNS393165 UXO393165 VHK393165 VRG393165 WBC393165 WKY393165 WUU393165 A458705 II458701 SE458701 ACA458701 ALW458701 AVS458701 BFO458701 BPK458701 BZG458701 CJC458701 CSY458701 DCU458701 DMQ458701 DWM458701 EGI458701 EQE458701 FAA458701 FJW458701 FTS458701 GDO458701 GNK458701 GXG458701 HHC458701 HQY458701 IAU458701 IKQ458701 IUM458701 JEI458701 JOE458701 JYA458701 KHW458701 KRS458701 LBO458701 LLK458701 LVG458701 MFC458701 MOY458701 MYU458701 NIQ458701 NSM458701 OCI458701 OME458701 OWA458701 PFW458701 PPS458701 PZO458701 QJK458701 QTG458701 RDC458701 RMY458701 RWU458701 SGQ458701 SQM458701 TAI458701 TKE458701 TUA458701 UDW458701 UNS458701 UXO458701 VHK458701 VRG458701 WBC458701 WKY458701 WUU458701 A524241 II524237 SE524237 ACA524237 ALW524237 AVS524237 BFO524237 BPK524237 BZG524237 CJC524237 CSY524237 DCU524237 DMQ524237 DWM524237 EGI524237 EQE524237 FAA524237 FJW524237 FTS524237 GDO524237 GNK524237 GXG524237 HHC524237 HQY524237 IAU524237 IKQ524237 IUM524237 JEI524237 JOE524237 JYA524237 KHW524237 KRS524237 LBO524237 LLK524237 LVG524237 MFC524237 MOY524237 MYU524237 NIQ524237 NSM524237 OCI524237 OME524237 OWA524237 PFW524237 PPS524237 PZO524237 QJK524237 QTG524237 RDC524237 RMY524237 RWU524237 SGQ524237 SQM524237 TAI524237 TKE524237 TUA524237 UDW524237 UNS524237 UXO524237 VHK524237 VRG524237 WBC524237 WKY524237 WUU524237 A589777 II589773 SE589773 ACA589773 ALW589773 AVS589773 BFO589773 BPK589773 BZG589773 CJC589773 CSY589773 DCU589773 DMQ589773 DWM589773 EGI589773 EQE589773 FAA589773 FJW589773 FTS589773 GDO589773 GNK589773 GXG589773 HHC589773 HQY589773 IAU589773 IKQ589773 IUM589773 JEI589773 JOE589773 JYA589773 KHW589773 KRS589773 LBO589773 LLK589773 LVG589773 MFC589773 MOY589773 MYU589773 NIQ589773 NSM589773 OCI589773 OME589773 OWA589773 PFW589773 PPS589773 PZO589773 QJK589773 QTG589773 RDC589773 RMY589773 RWU589773 SGQ589773 SQM589773 TAI589773 TKE589773 TUA589773 UDW589773 UNS589773 UXO589773 VHK589773 VRG589773 WBC589773 WKY589773 WUU589773 A655313 II655309 SE655309 ACA655309 ALW655309 AVS655309 BFO655309 BPK655309 BZG655309 CJC655309 CSY655309 DCU655309 DMQ655309 DWM655309 EGI655309 EQE655309 FAA655309 FJW655309 FTS655309 GDO655309 GNK655309 GXG655309 HHC655309 HQY655309 IAU655309 IKQ655309 IUM655309 JEI655309 JOE655309 JYA655309 KHW655309 KRS655309 LBO655309 LLK655309 LVG655309 MFC655309 MOY655309 MYU655309 NIQ655309 NSM655309 OCI655309 OME655309 OWA655309 PFW655309 PPS655309 PZO655309 QJK655309 QTG655309 RDC655309 RMY655309 RWU655309 SGQ655309 SQM655309 TAI655309 TKE655309 TUA655309 UDW655309 UNS655309 UXO655309 VHK655309 VRG655309 WBC655309 WKY655309 WUU655309 A720849 II720845 SE720845 ACA720845 ALW720845 AVS720845 BFO720845 BPK720845 BZG720845 CJC720845 CSY720845 DCU720845 DMQ720845 DWM720845 EGI720845 EQE720845 FAA720845 FJW720845 FTS720845 GDO720845 GNK720845 GXG720845 HHC720845 HQY720845 IAU720845 IKQ720845 IUM720845 JEI720845 JOE720845 JYA720845 KHW720845 KRS720845 LBO720845 LLK720845 LVG720845 MFC720845 MOY720845 MYU720845 NIQ720845 NSM720845 OCI720845 OME720845 OWA720845 PFW720845 PPS720845 PZO720845 QJK720845 QTG720845 RDC720845 RMY720845 RWU720845 SGQ720845 SQM720845 TAI720845 TKE720845 TUA720845 UDW720845 UNS720845 UXO720845 VHK720845 VRG720845 WBC720845 WKY720845 WUU720845 A786385 II786381 SE786381 ACA786381 ALW786381 AVS786381 BFO786381 BPK786381 BZG786381 CJC786381 CSY786381 DCU786381 DMQ786381 DWM786381 EGI786381 EQE786381 FAA786381 FJW786381 FTS786381 GDO786381 GNK786381 GXG786381 HHC786381 HQY786381 IAU786381 IKQ786381 IUM786381 JEI786381 JOE786381 JYA786381 KHW786381 KRS786381 LBO786381 LLK786381 LVG786381 MFC786381 MOY786381 MYU786381 NIQ786381 NSM786381 OCI786381 OME786381 OWA786381 PFW786381 PPS786381 PZO786381 QJK786381 QTG786381 RDC786381 RMY786381 RWU786381 SGQ786381 SQM786381 TAI786381 TKE786381 TUA786381 UDW786381 UNS786381 UXO786381 VHK786381 VRG786381 WBC786381 WKY786381 WUU786381 A851921 II851917 SE851917 ACA851917 ALW851917 AVS851917 BFO851917 BPK851917 BZG851917 CJC851917 CSY851917 DCU851917 DMQ851917 DWM851917 EGI851917 EQE851917 FAA851917 FJW851917 FTS851917 GDO851917 GNK851917 GXG851917 HHC851917 HQY851917 IAU851917 IKQ851917 IUM851917 JEI851917 JOE851917 JYA851917 KHW851917 KRS851917 LBO851917 LLK851917 LVG851917 MFC851917 MOY851917 MYU851917 NIQ851917 NSM851917 OCI851917 OME851917 OWA851917 PFW851917 PPS851917 PZO851917 QJK851917 QTG851917 RDC851917 RMY851917 RWU851917 SGQ851917 SQM851917 TAI851917 TKE851917 TUA851917 UDW851917 UNS851917 UXO851917 VHK851917 VRG851917 WBC851917 WKY851917 WUU851917 A917457 II917453 SE917453 ACA917453 ALW917453 AVS917453 BFO917453 BPK917453 BZG917453 CJC917453 CSY917453 DCU917453 DMQ917453 DWM917453 EGI917453 EQE917453 FAA917453 FJW917453 FTS917453 GDO917453 GNK917453 GXG917453 HHC917453 HQY917453 IAU917453 IKQ917453 IUM917453 JEI917453 JOE917453 JYA917453 KHW917453 KRS917453 LBO917453 LLK917453 LVG917453 MFC917453 MOY917453 MYU917453 NIQ917453 NSM917453 OCI917453 OME917453 OWA917453 PFW917453 PPS917453 PZO917453 QJK917453 QTG917453 RDC917453 RMY917453 RWU917453 SGQ917453 SQM917453 TAI917453 TKE917453 TUA917453 UDW917453 UNS917453 UXO917453 VHK917453 VRG917453 WBC917453 WKY917453 WUU917453 A982993 II982989 SE982989 ACA982989 ALW982989 AVS982989 BFO982989 BPK982989 BZG982989 CJC982989 CSY982989 DCU982989 DMQ982989 DWM982989 EGI982989 EQE982989 FAA982989 FJW982989 FTS982989 GDO982989 GNK982989 GXG982989 HHC982989 HQY982989 IAU982989 IKQ982989 IUM982989 JEI982989 JOE982989 JYA982989 KHW982989 KRS982989 LBO982989 LLK982989 LVG982989 MFC982989 MOY982989 MYU982989 NIQ982989 NSM982989 OCI982989 OME982989 OWA982989 PFW982989 PPS982989 PZO982989 QJK982989 QTG982989 RDC982989 RMY982989 RWU982989 SGQ982989 SQM982989 TAI982989 TKE982989 TUA982989 UDW982989 UNS982989 UXO982989 VHK982989 VRG982989 WBC982989 WKY982989 WUU982989 A65494 II65490 SE65490 ACA65490 ALW65490 AVS65490 BFO65490 BPK65490 BZG65490 CJC65490 CSY65490 DCU65490 DMQ65490 DWM65490 EGI65490 EQE65490 FAA65490 FJW65490 FTS65490 GDO65490 GNK65490 GXG65490 HHC65490 HQY65490 IAU65490 IKQ65490 IUM65490 JEI65490 JOE65490 JYA65490 KHW65490 KRS65490 LBO65490 LLK65490 LVG65490 MFC65490 MOY65490 MYU65490 NIQ65490 NSM65490 OCI65490 OME65490 OWA65490 PFW65490 PPS65490 PZO65490 QJK65490 QTG65490 RDC65490 RMY65490 RWU65490 SGQ65490 SQM65490 TAI65490 TKE65490 TUA65490 UDW65490 UNS65490 UXO65490 VHK65490 VRG65490 WBC65490 WKY65490 WUU65490 A131030 II131026 SE131026 ACA131026 ALW131026 AVS131026 BFO131026 BPK131026 BZG131026 CJC131026 CSY131026 DCU131026 DMQ131026 DWM131026 EGI131026 EQE131026 FAA131026 FJW131026 FTS131026 GDO131026 GNK131026 GXG131026 HHC131026 HQY131026 IAU131026 IKQ131026 IUM131026 JEI131026 JOE131026 JYA131026 KHW131026 KRS131026 LBO131026 LLK131026 LVG131026 MFC131026 MOY131026 MYU131026 NIQ131026 NSM131026 OCI131026 OME131026 OWA131026 PFW131026 PPS131026 PZO131026 QJK131026 QTG131026 RDC131026 RMY131026 RWU131026 SGQ131026 SQM131026 TAI131026 TKE131026 TUA131026 UDW131026 UNS131026 UXO131026 VHK131026 VRG131026 WBC131026 WKY131026 WUU131026 A196566 II196562 SE196562 ACA196562 ALW196562 AVS196562 BFO196562 BPK196562 BZG196562 CJC196562 CSY196562 DCU196562 DMQ196562 DWM196562 EGI196562 EQE196562 FAA196562 FJW196562 FTS196562 GDO196562 GNK196562 GXG196562 HHC196562 HQY196562 IAU196562 IKQ196562 IUM196562 JEI196562 JOE196562 JYA196562 KHW196562 KRS196562 LBO196562 LLK196562 LVG196562 MFC196562 MOY196562 MYU196562 NIQ196562 NSM196562 OCI196562 OME196562 OWA196562 PFW196562 PPS196562 PZO196562 QJK196562 QTG196562 RDC196562 RMY196562 RWU196562 SGQ196562 SQM196562 TAI196562 TKE196562 TUA196562 UDW196562 UNS196562 UXO196562 VHK196562 VRG196562 WBC196562 WKY196562 WUU196562 A262102 II262098 SE262098 ACA262098 ALW262098 AVS262098 BFO262098 BPK262098 BZG262098 CJC262098 CSY262098 DCU262098 DMQ262098 DWM262098 EGI262098 EQE262098 FAA262098 FJW262098 FTS262098 GDO262098 GNK262098 GXG262098 HHC262098 HQY262098 IAU262098 IKQ262098 IUM262098 JEI262098 JOE262098 JYA262098 KHW262098 KRS262098 LBO262098 LLK262098 LVG262098 MFC262098 MOY262098 MYU262098 NIQ262098 NSM262098 OCI262098 OME262098 OWA262098 PFW262098 PPS262098 PZO262098 QJK262098 QTG262098 RDC262098 RMY262098 RWU262098 SGQ262098 SQM262098 TAI262098 TKE262098 TUA262098 UDW262098 UNS262098 UXO262098 VHK262098 VRG262098 WBC262098 WKY262098 WUU262098 A327638 II327634 SE327634 ACA327634 ALW327634 AVS327634 BFO327634 BPK327634 BZG327634 CJC327634 CSY327634 DCU327634 DMQ327634 DWM327634 EGI327634 EQE327634 FAA327634 FJW327634 FTS327634 GDO327634 GNK327634 GXG327634 HHC327634 HQY327634 IAU327634 IKQ327634 IUM327634 JEI327634 JOE327634 JYA327634 KHW327634 KRS327634 LBO327634 LLK327634 LVG327634 MFC327634 MOY327634 MYU327634 NIQ327634 NSM327634 OCI327634 OME327634 OWA327634 PFW327634 PPS327634 PZO327634 QJK327634 QTG327634 RDC327634 RMY327634 RWU327634 SGQ327634 SQM327634 TAI327634 TKE327634 TUA327634 UDW327634 UNS327634 UXO327634 VHK327634 VRG327634 WBC327634 WKY327634 WUU327634 A393174 II393170 SE393170 ACA393170 ALW393170 AVS393170 BFO393170 BPK393170 BZG393170 CJC393170 CSY393170 DCU393170 DMQ393170 DWM393170 EGI393170 EQE393170 FAA393170 FJW393170 FTS393170 GDO393170 GNK393170 GXG393170 HHC393170 HQY393170 IAU393170 IKQ393170 IUM393170 JEI393170 JOE393170 JYA393170 KHW393170 KRS393170 LBO393170 LLK393170 LVG393170 MFC393170 MOY393170 MYU393170 NIQ393170 NSM393170 OCI393170 OME393170 OWA393170 PFW393170 PPS393170 PZO393170 QJK393170 QTG393170 RDC393170 RMY393170 RWU393170 SGQ393170 SQM393170 TAI393170 TKE393170 TUA393170 UDW393170 UNS393170 UXO393170 VHK393170 VRG393170 WBC393170 WKY393170 WUU393170 A458710 II458706 SE458706 ACA458706 ALW458706 AVS458706 BFO458706 BPK458706 BZG458706 CJC458706 CSY458706 DCU458706 DMQ458706 DWM458706 EGI458706 EQE458706 FAA458706 FJW458706 FTS458706 GDO458706 GNK458706 GXG458706 HHC458706 HQY458706 IAU458706 IKQ458706 IUM458706 JEI458706 JOE458706 JYA458706 KHW458706 KRS458706 LBO458706 LLK458706 LVG458706 MFC458706 MOY458706 MYU458706 NIQ458706 NSM458706 OCI458706 OME458706 OWA458706 PFW458706 PPS458706 PZO458706 QJK458706 QTG458706 RDC458706 RMY458706 RWU458706 SGQ458706 SQM458706 TAI458706 TKE458706 TUA458706 UDW458706 UNS458706 UXO458706 VHK458706 VRG458706 WBC458706 WKY458706 WUU458706 A524246 II524242 SE524242 ACA524242 ALW524242 AVS524242 BFO524242 BPK524242 BZG524242 CJC524242 CSY524242 DCU524242 DMQ524242 DWM524242 EGI524242 EQE524242 FAA524242 FJW524242 FTS524242 GDO524242 GNK524242 GXG524242 HHC524242 HQY524242 IAU524242 IKQ524242 IUM524242 JEI524242 JOE524242 JYA524242 KHW524242 KRS524242 LBO524242 LLK524242 LVG524242 MFC524242 MOY524242 MYU524242 NIQ524242 NSM524242 OCI524242 OME524242 OWA524242 PFW524242 PPS524242 PZO524242 QJK524242 QTG524242 RDC524242 RMY524242 RWU524242 SGQ524242 SQM524242 TAI524242 TKE524242 TUA524242 UDW524242 UNS524242 UXO524242 VHK524242 VRG524242 WBC524242 WKY524242 WUU524242 A589782 II589778 SE589778 ACA589778 ALW589778 AVS589778 BFO589778 BPK589778 BZG589778 CJC589778 CSY589778 DCU589778 DMQ589778 DWM589778 EGI589778 EQE589778 FAA589778 FJW589778 FTS589778 GDO589778 GNK589778 GXG589778 HHC589778 HQY589778 IAU589778 IKQ589778 IUM589778 JEI589778 JOE589778 JYA589778 KHW589778 KRS589778 LBO589778 LLK589778 LVG589778 MFC589778 MOY589778 MYU589778 NIQ589778 NSM589778 OCI589778 OME589778 OWA589778 PFW589778 PPS589778 PZO589778 QJK589778 QTG589778 RDC589778 RMY589778 RWU589778 SGQ589778 SQM589778 TAI589778 TKE589778 TUA589778 UDW589778 UNS589778 UXO589778 VHK589778 VRG589778 WBC589778 WKY589778 WUU589778 A655318 II655314 SE655314 ACA655314 ALW655314 AVS655314 BFO655314 BPK655314 BZG655314 CJC655314 CSY655314 DCU655314 DMQ655314 DWM655314 EGI655314 EQE655314 FAA655314 FJW655314 FTS655314 GDO655314 GNK655314 GXG655314 HHC655314 HQY655314 IAU655314 IKQ655314 IUM655314 JEI655314 JOE655314 JYA655314 KHW655314 KRS655314 LBO655314 LLK655314 LVG655314 MFC655314 MOY655314 MYU655314 NIQ655314 NSM655314 OCI655314 OME655314 OWA655314 PFW655314 PPS655314 PZO655314 QJK655314 QTG655314 RDC655314 RMY655314 RWU655314 SGQ655314 SQM655314 TAI655314 TKE655314 TUA655314 UDW655314 UNS655314 UXO655314 VHK655314 VRG655314 WBC655314 WKY655314 WUU655314 A720854 II720850 SE720850 ACA720850 ALW720850 AVS720850 BFO720850 BPK720850 BZG720850 CJC720850 CSY720850 DCU720850 DMQ720850 DWM720850 EGI720850 EQE720850 FAA720850 FJW720850 FTS720850 GDO720850 GNK720850 GXG720850 HHC720850 HQY720850 IAU720850 IKQ720850 IUM720850 JEI720850 JOE720850 JYA720850 KHW720850 KRS720850 LBO720850 LLK720850 LVG720850 MFC720850 MOY720850 MYU720850 NIQ720850 NSM720850 OCI720850 OME720850 OWA720850 PFW720850 PPS720850 PZO720850 QJK720850 QTG720850 RDC720850 RMY720850 RWU720850 SGQ720850 SQM720850 TAI720850 TKE720850 TUA720850 UDW720850 UNS720850 UXO720850 VHK720850 VRG720850 WBC720850 WKY720850 WUU720850 A786390 II786386 SE786386 ACA786386 ALW786386 AVS786386 BFO786386 BPK786386 BZG786386 CJC786386 CSY786386 DCU786386 DMQ786386 DWM786386 EGI786386 EQE786386 FAA786386 FJW786386 FTS786386 GDO786386 GNK786386 GXG786386 HHC786386 HQY786386 IAU786386 IKQ786386 IUM786386 JEI786386 JOE786386 JYA786386 KHW786386 KRS786386 LBO786386 LLK786386 LVG786386 MFC786386 MOY786386 MYU786386 NIQ786386 NSM786386 OCI786386 OME786386 OWA786386 PFW786386 PPS786386 PZO786386 QJK786386 QTG786386 RDC786386 RMY786386 RWU786386 SGQ786386 SQM786386 TAI786386 TKE786386 TUA786386 UDW786386 UNS786386 UXO786386 VHK786386 VRG786386 WBC786386 WKY786386 WUU786386 A851926 II851922 SE851922 ACA851922 ALW851922 AVS851922 BFO851922 BPK851922 BZG851922 CJC851922 CSY851922 DCU851922 DMQ851922 DWM851922 EGI851922 EQE851922 FAA851922 FJW851922 FTS851922 GDO851922 GNK851922 GXG851922 HHC851922 HQY851922 IAU851922 IKQ851922 IUM851922 JEI851922 JOE851922 JYA851922 KHW851922 KRS851922 LBO851922 LLK851922 LVG851922 MFC851922 MOY851922 MYU851922 NIQ851922 NSM851922 OCI851922 OME851922 OWA851922 PFW851922 PPS851922 PZO851922 QJK851922 QTG851922 RDC851922 RMY851922 RWU851922 SGQ851922 SQM851922 TAI851922 TKE851922 TUA851922 UDW851922 UNS851922 UXO851922 VHK851922 VRG851922 WBC851922 WKY851922 WUU851922 A917462 II917458 SE917458 ACA917458 ALW917458 AVS917458 BFO917458 BPK917458 BZG917458 CJC917458 CSY917458 DCU917458 DMQ917458 DWM917458 EGI917458 EQE917458 FAA917458 FJW917458 FTS917458 GDO917458 GNK917458 GXG917458 HHC917458 HQY917458 IAU917458 IKQ917458 IUM917458 JEI917458 JOE917458 JYA917458 KHW917458 KRS917458 LBO917458 LLK917458 LVG917458 MFC917458 MOY917458 MYU917458 NIQ917458 NSM917458 OCI917458 OME917458 OWA917458 PFW917458 PPS917458 PZO917458 QJK917458 QTG917458 RDC917458 RMY917458 RWU917458 SGQ917458 SQM917458 TAI917458 TKE917458 TUA917458 UDW917458 UNS917458 UXO917458 VHK917458 VRG917458 WBC917458 WKY917458 WUU917458 A982998 II982994 SE982994 ACA982994 ALW982994 AVS982994 BFO982994 BPK982994 BZG982994 CJC982994 CSY982994 DCU982994 DMQ982994 DWM982994 EGI982994 EQE982994 FAA982994 FJW982994 FTS982994 GDO982994 GNK982994 GXG982994 HHC982994 HQY982994 IAU982994 IKQ982994 IUM982994 JEI982994 JOE982994 JYA982994 KHW982994 KRS982994 LBO982994 LLK982994 LVG982994 MFC982994 MOY982994 MYU982994 NIQ982994 NSM982994 OCI982994 OME982994 OWA982994 PFW982994 PPS982994 PZO982994 QJK982994 QTG982994 RDC982994 RMY982994 RWU982994 SGQ982994 SQM982994 TAI982994 TKE982994 TUA982994 UDW982994 UNS982994 UXO982994 VHK982994 VRG982994 WBC982994 WKY982994 WUU982994 WUU22:WUU26 WKY22:WKY26 WBC22:WBC26 VRG22:VRG26 VHK22:VHK26 UXO22:UXO26 UNS22:UNS26 UDW22:UDW26 TUA22:TUA26 TKE22:TKE26 TAI22:TAI26 SQM22:SQM26 SGQ22:SGQ26 RWU22:RWU26 RMY22:RMY26 RDC22:RDC26 QTG22:QTG26 QJK22:QJK26 PZO22:PZO26 PPS22:PPS26 PFW22:PFW26 OWA22:OWA26 OME22:OME26 OCI22:OCI26 NSM22:NSM26 NIQ22:NIQ26 MYU22:MYU26 MOY22:MOY26 MFC22:MFC26 LVG22:LVG26 LLK22:LLK26 LBO22:LBO26 KRS22:KRS26 KHW22:KHW26 JYA22:JYA26 JOE22:JOE26 JEI22:JEI26 IUM22:IUM26 IKQ22:IKQ26 IAU22:IAU26 HQY22:HQY26 HHC22:HHC26 GXG22:GXG26 GNK22:GNK26 GDO22:GDO26 FTS22:FTS26 FJW22:FJW26 FAA22:FAA26 EQE22:EQE26 EGI22:EGI26 DWM22:DWM26 DMQ22:DMQ26 DCU22:DCU26 CSY22:CSY26 CJC22:CJC26 BZG22:BZG26 BPK22:BPK26 BFO22:BFO26 AVS22:AVS26 ALW22:ALW26 ACA22:ACA26 SE22:SE26 II22:II26 WUU17 WKY17 WBC17 VRG17 VHK17 UXO17 UNS17 UDW17 TUA17 TKE17 TAI17 SQM17 SGQ17 RWU17 RMY17 RDC17 QTG17 QJK17 PZO17 PPS17 PFW17 OWA17 OME17 OCI17 NSM17 NIQ17 MYU17 MOY17 MFC17 LVG17 LLK17 LBO17 KRS17 KHW17 JYA17 JOE17 JEI17 IUM17 IKQ17 IAU17 HQY17 HHC17 GXG17 GNK17 GDO17 FTS17 FJW17 FAA17 EQE17 EGI17 DWM17 DMQ17 DCU17 CSY17 CJC17 BZG17 BPK17 BFO17 AVS17 ALW17 ACA17 SE17 II17 SE7 WUU12 WKY12 WBC12 VRG12 VHK12 UXO12 UNS12 UDW12 TUA12 TKE12 TAI12 SQM12 SGQ12 RWU12 RMY12 RDC12 QTG12 QJK12 PZO12 PPS12 PFW12 OWA12 OME12 OCI12 NSM12 NIQ12 MYU12 MOY12 MFC12 LVG12 LLK12 LBO12 KRS12 KHW12 JYA12 JOE12 JEI12 IUM12 IKQ12 IAU12 HQY12 HHC12 GXG12 GNK12 GDO12 FTS12 FJW12 FAA12 EQE12 EGI12 DWM12 DMQ12 DCU12 CSY12 CJC12 BZG12 BPK12 BFO12 AVS12 ALW12 ACA12 SE12 II12 II7 WUU7 WKY7 WBC7 VRG7 VHK7 UXO7 UNS7 UDW7 TUA7 TKE7 TAI7 SQM7 SGQ7 RWU7 RMY7 RDC7 QTG7 QJK7 PZO7 PPS7 PFW7 OWA7 OME7 OCI7 NSM7 NIQ7 MYU7 MOY7 MFC7 LVG7 LLK7 LBO7 KRS7 KHW7 JYA7 JOE7 JEI7 IUM7 IKQ7 IAU7 HQY7 HHC7 GXG7 GNK7 GDO7 FTS7 FJW7 FAA7 EQE7 EGI7 DWM7 DMQ7 DCU7 CSY7 CJC7 BZG7 BPK7 BFO7 AVS7 ALW7 ACA7">
      <formula1>Products</formula1>
    </dataValidation>
  </dataValidations>
  <pageMargins left="1.0236220472440944" right="0.23622047244094491" top="0.74803149606299213" bottom="0.74803149606299213" header="0.31496062992125984" footer="0.31496062992125984"/>
  <pageSetup paperSize="9" pageOrder="overThenDown" orientation="landscape" horizontalDpi="300" verticalDpi="300" r:id="rId1"/>
  <headerFooter alignWithMargins="0"/>
  <rowBreaks count="2" manualBreakCount="2">
    <brk id="31" max="28" man="1"/>
    <brk id="56"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37"/>
  <sheetViews>
    <sheetView workbookViewId="0">
      <selection activeCell="G7" sqref="G7"/>
    </sheetView>
  </sheetViews>
  <sheetFormatPr defaultRowHeight="12.75" x14ac:dyDescent="0.2"/>
  <cols>
    <col min="1" max="1" width="22.7109375" style="100" customWidth="1"/>
    <col min="2" max="5" width="8.85546875" style="1" customWidth="1"/>
    <col min="6" max="6" width="8.85546875" style="1"/>
    <col min="7" max="7" width="14" style="1" customWidth="1"/>
    <col min="8" max="28" width="8.7109375" style="1" customWidth="1"/>
    <col min="29" max="259" width="8.85546875" style="1"/>
    <col min="260" max="260" width="18" style="1" customWidth="1"/>
    <col min="261" max="261" width="13.42578125" style="1" customWidth="1"/>
    <col min="262" max="262" width="20.140625" style="1" customWidth="1"/>
    <col min="263" max="263" width="8.85546875" style="1"/>
    <col min="264" max="264" width="20.140625" style="1" customWidth="1"/>
    <col min="265" max="265" width="8.85546875" style="1"/>
    <col min="266" max="266" width="16.42578125" style="1" customWidth="1"/>
    <col min="267" max="515" width="8.85546875" style="1"/>
    <col min="516" max="516" width="18" style="1" customWidth="1"/>
    <col min="517" max="517" width="13.42578125" style="1" customWidth="1"/>
    <col min="518" max="518" width="20.140625" style="1" customWidth="1"/>
    <col min="519" max="519" width="8.85546875" style="1"/>
    <col min="520" max="520" width="20.140625" style="1" customWidth="1"/>
    <col min="521" max="521" width="8.85546875" style="1"/>
    <col min="522" max="522" width="16.42578125" style="1" customWidth="1"/>
    <col min="523" max="771" width="8.85546875" style="1"/>
    <col min="772" max="772" width="18" style="1" customWidth="1"/>
    <col min="773" max="773" width="13.42578125" style="1" customWidth="1"/>
    <col min="774" max="774" width="20.140625" style="1" customWidth="1"/>
    <col min="775" max="775" width="8.85546875" style="1"/>
    <col min="776" max="776" width="20.140625" style="1" customWidth="1"/>
    <col min="777" max="777" width="8.85546875" style="1"/>
    <col min="778" max="778" width="16.42578125" style="1" customWidth="1"/>
    <col min="779" max="1027" width="8.85546875" style="1"/>
    <col min="1028" max="1028" width="18" style="1" customWidth="1"/>
    <col min="1029" max="1029" width="13.42578125" style="1" customWidth="1"/>
    <col min="1030" max="1030" width="20.140625" style="1" customWidth="1"/>
    <col min="1031" max="1031" width="8.85546875" style="1"/>
    <col min="1032" max="1032" width="20.140625" style="1" customWidth="1"/>
    <col min="1033" max="1033" width="8.85546875" style="1"/>
    <col min="1034" max="1034" width="16.42578125" style="1" customWidth="1"/>
    <col min="1035" max="1283" width="8.85546875" style="1"/>
    <col min="1284" max="1284" width="18" style="1" customWidth="1"/>
    <col min="1285" max="1285" width="13.42578125" style="1" customWidth="1"/>
    <col min="1286" max="1286" width="20.140625" style="1" customWidth="1"/>
    <col min="1287" max="1287" width="8.85546875" style="1"/>
    <col min="1288" max="1288" width="20.140625" style="1" customWidth="1"/>
    <col min="1289" max="1289" width="8.85546875" style="1"/>
    <col min="1290" max="1290" width="16.42578125" style="1" customWidth="1"/>
    <col min="1291" max="1539" width="8.85546875" style="1"/>
    <col min="1540" max="1540" width="18" style="1" customWidth="1"/>
    <col min="1541" max="1541" width="13.42578125" style="1" customWidth="1"/>
    <col min="1542" max="1542" width="20.140625" style="1" customWidth="1"/>
    <col min="1543" max="1543" width="8.85546875" style="1"/>
    <col min="1544" max="1544" width="20.140625" style="1" customWidth="1"/>
    <col min="1545" max="1545" width="8.85546875" style="1"/>
    <col min="1546" max="1546" width="16.42578125" style="1" customWidth="1"/>
    <col min="1547" max="1795" width="8.85546875" style="1"/>
    <col min="1796" max="1796" width="18" style="1" customWidth="1"/>
    <col min="1797" max="1797" width="13.42578125" style="1" customWidth="1"/>
    <col min="1798" max="1798" width="20.140625" style="1" customWidth="1"/>
    <col min="1799" max="1799" width="8.85546875" style="1"/>
    <col min="1800" max="1800" width="20.140625" style="1" customWidth="1"/>
    <col min="1801" max="1801" width="8.85546875" style="1"/>
    <col min="1802" max="1802" width="16.42578125" style="1" customWidth="1"/>
    <col min="1803" max="2051" width="8.85546875" style="1"/>
    <col min="2052" max="2052" width="18" style="1" customWidth="1"/>
    <col min="2053" max="2053" width="13.42578125" style="1" customWidth="1"/>
    <col min="2054" max="2054" width="20.140625" style="1" customWidth="1"/>
    <col min="2055" max="2055" width="8.85546875" style="1"/>
    <col min="2056" max="2056" width="20.140625" style="1" customWidth="1"/>
    <col min="2057" max="2057" width="8.85546875" style="1"/>
    <col min="2058" max="2058" width="16.42578125" style="1" customWidth="1"/>
    <col min="2059" max="2307" width="8.85546875" style="1"/>
    <col min="2308" max="2308" width="18" style="1" customWidth="1"/>
    <col min="2309" max="2309" width="13.42578125" style="1" customWidth="1"/>
    <col min="2310" max="2310" width="20.140625" style="1" customWidth="1"/>
    <col min="2311" max="2311" width="8.85546875" style="1"/>
    <col min="2312" max="2312" width="20.140625" style="1" customWidth="1"/>
    <col min="2313" max="2313" width="8.85546875" style="1"/>
    <col min="2314" max="2314" width="16.42578125" style="1" customWidth="1"/>
    <col min="2315" max="2563" width="8.85546875" style="1"/>
    <col min="2564" max="2564" width="18" style="1" customWidth="1"/>
    <col min="2565" max="2565" width="13.42578125" style="1" customWidth="1"/>
    <col min="2566" max="2566" width="20.140625" style="1" customWidth="1"/>
    <col min="2567" max="2567" width="8.85546875" style="1"/>
    <col min="2568" max="2568" width="20.140625" style="1" customWidth="1"/>
    <col min="2569" max="2569" width="8.85546875" style="1"/>
    <col min="2570" max="2570" width="16.42578125" style="1" customWidth="1"/>
    <col min="2571" max="2819" width="8.85546875" style="1"/>
    <col min="2820" max="2820" width="18" style="1" customWidth="1"/>
    <col min="2821" max="2821" width="13.42578125" style="1" customWidth="1"/>
    <col min="2822" max="2822" width="20.140625" style="1" customWidth="1"/>
    <col min="2823" max="2823" width="8.85546875" style="1"/>
    <col min="2824" max="2824" width="20.140625" style="1" customWidth="1"/>
    <col min="2825" max="2825" width="8.85546875" style="1"/>
    <col min="2826" max="2826" width="16.42578125" style="1" customWidth="1"/>
    <col min="2827" max="3075" width="8.85546875" style="1"/>
    <col min="3076" max="3076" width="18" style="1" customWidth="1"/>
    <col min="3077" max="3077" width="13.42578125" style="1" customWidth="1"/>
    <col min="3078" max="3078" width="20.140625" style="1" customWidth="1"/>
    <col min="3079" max="3079" width="8.85546875" style="1"/>
    <col min="3080" max="3080" width="20.140625" style="1" customWidth="1"/>
    <col min="3081" max="3081" width="8.85546875" style="1"/>
    <col min="3082" max="3082" width="16.42578125" style="1" customWidth="1"/>
    <col min="3083" max="3331" width="8.85546875" style="1"/>
    <col min="3332" max="3332" width="18" style="1" customWidth="1"/>
    <col min="3333" max="3333" width="13.42578125" style="1" customWidth="1"/>
    <col min="3334" max="3334" width="20.140625" style="1" customWidth="1"/>
    <col min="3335" max="3335" width="8.85546875" style="1"/>
    <col min="3336" max="3336" width="20.140625" style="1" customWidth="1"/>
    <col min="3337" max="3337" width="8.85546875" style="1"/>
    <col min="3338" max="3338" width="16.42578125" style="1" customWidth="1"/>
    <col min="3339" max="3587" width="8.85546875" style="1"/>
    <col min="3588" max="3588" width="18" style="1" customWidth="1"/>
    <col min="3589" max="3589" width="13.42578125" style="1" customWidth="1"/>
    <col min="3590" max="3590" width="20.140625" style="1" customWidth="1"/>
    <col min="3591" max="3591" width="8.85546875" style="1"/>
    <col min="3592" max="3592" width="20.140625" style="1" customWidth="1"/>
    <col min="3593" max="3593" width="8.85546875" style="1"/>
    <col min="3594" max="3594" width="16.42578125" style="1" customWidth="1"/>
    <col min="3595" max="3843" width="8.85546875" style="1"/>
    <col min="3844" max="3844" width="18" style="1" customWidth="1"/>
    <col min="3845" max="3845" width="13.42578125" style="1" customWidth="1"/>
    <col min="3846" max="3846" width="20.140625" style="1" customWidth="1"/>
    <col min="3847" max="3847" width="8.85546875" style="1"/>
    <col min="3848" max="3848" width="20.140625" style="1" customWidth="1"/>
    <col min="3849" max="3849" width="8.85546875" style="1"/>
    <col min="3850" max="3850" width="16.42578125" style="1" customWidth="1"/>
    <col min="3851" max="4099" width="8.85546875" style="1"/>
    <col min="4100" max="4100" width="18" style="1" customWidth="1"/>
    <col min="4101" max="4101" width="13.42578125" style="1" customWidth="1"/>
    <col min="4102" max="4102" width="20.140625" style="1" customWidth="1"/>
    <col min="4103" max="4103" width="8.85546875" style="1"/>
    <col min="4104" max="4104" width="20.140625" style="1" customWidth="1"/>
    <col min="4105" max="4105" width="8.85546875" style="1"/>
    <col min="4106" max="4106" width="16.42578125" style="1" customWidth="1"/>
    <col min="4107" max="4355" width="8.85546875" style="1"/>
    <col min="4356" max="4356" width="18" style="1" customWidth="1"/>
    <col min="4357" max="4357" width="13.42578125" style="1" customWidth="1"/>
    <col min="4358" max="4358" width="20.140625" style="1" customWidth="1"/>
    <col min="4359" max="4359" width="8.85546875" style="1"/>
    <col min="4360" max="4360" width="20.140625" style="1" customWidth="1"/>
    <col min="4361" max="4361" width="8.85546875" style="1"/>
    <col min="4362" max="4362" width="16.42578125" style="1" customWidth="1"/>
    <col min="4363" max="4611" width="8.85546875" style="1"/>
    <col min="4612" max="4612" width="18" style="1" customWidth="1"/>
    <col min="4613" max="4613" width="13.42578125" style="1" customWidth="1"/>
    <col min="4614" max="4614" width="20.140625" style="1" customWidth="1"/>
    <col min="4615" max="4615" width="8.85546875" style="1"/>
    <col min="4616" max="4616" width="20.140625" style="1" customWidth="1"/>
    <col min="4617" max="4617" width="8.85546875" style="1"/>
    <col min="4618" max="4618" width="16.42578125" style="1" customWidth="1"/>
    <col min="4619" max="4867" width="8.85546875" style="1"/>
    <col min="4868" max="4868" width="18" style="1" customWidth="1"/>
    <col min="4869" max="4869" width="13.42578125" style="1" customWidth="1"/>
    <col min="4870" max="4870" width="20.140625" style="1" customWidth="1"/>
    <col min="4871" max="4871" width="8.85546875" style="1"/>
    <col min="4872" max="4872" width="20.140625" style="1" customWidth="1"/>
    <col min="4873" max="4873" width="8.85546875" style="1"/>
    <col min="4874" max="4874" width="16.42578125" style="1" customWidth="1"/>
    <col min="4875" max="5123" width="8.85546875" style="1"/>
    <col min="5124" max="5124" width="18" style="1" customWidth="1"/>
    <col min="5125" max="5125" width="13.42578125" style="1" customWidth="1"/>
    <col min="5126" max="5126" width="20.140625" style="1" customWidth="1"/>
    <col min="5127" max="5127" width="8.85546875" style="1"/>
    <col min="5128" max="5128" width="20.140625" style="1" customWidth="1"/>
    <col min="5129" max="5129" width="8.85546875" style="1"/>
    <col min="5130" max="5130" width="16.42578125" style="1" customWidth="1"/>
    <col min="5131" max="5379" width="8.85546875" style="1"/>
    <col min="5380" max="5380" width="18" style="1" customWidth="1"/>
    <col min="5381" max="5381" width="13.42578125" style="1" customWidth="1"/>
    <col min="5382" max="5382" width="20.140625" style="1" customWidth="1"/>
    <col min="5383" max="5383" width="8.85546875" style="1"/>
    <col min="5384" max="5384" width="20.140625" style="1" customWidth="1"/>
    <col min="5385" max="5385" width="8.85546875" style="1"/>
    <col min="5386" max="5386" width="16.42578125" style="1" customWidth="1"/>
    <col min="5387" max="5635" width="8.85546875" style="1"/>
    <col min="5636" max="5636" width="18" style="1" customWidth="1"/>
    <col min="5637" max="5637" width="13.42578125" style="1" customWidth="1"/>
    <col min="5638" max="5638" width="20.140625" style="1" customWidth="1"/>
    <col min="5639" max="5639" width="8.85546875" style="1"/>
    <col min="5640" max="5640" width="20.140625" style="1" customWidth="1"/>
    <col min="5641" max="5641" width="8.85546875" style="1"/>
    <col min="5642" max="5642" width="16.42578125" style="1" customWidth="1"/>
    <col min="5643" max="5891" width="8.85546875" style="1"/>
    <col min="5892" max="5892" width="18" style="1" customWidth="1"/>
    <col min="5893" max="5893" width="13.42578125" style="1" customWidth="1"/>
    <col min="5894" max="5894" width="20.140625" style="1" customWidth="1"/>
    <col min="5895" max="5895" width="8.85546875" style="1"/>
    <col min="5896" max="5896" width="20.140625" style="1" customWidth="1"/>
    <col min="5897" max="5897" width="8.85546875" style="1"/>
    <col min="5898" max="5898" width="16.42578125" style="1" customWidth="1"/>
    <col min="5899" max="6147" width="8.85546875" style="1"/>
    <col min="6148" max="6148" width="18" style="1" customWidth="1"/>
    <col min="6149" max="6149" width="13.42578125" style="1" customWidth="1"/>
    <col min="6150" max="6150" width="20.140625" style="1" customWidth="1"/>
    <col min="6151" max="6151" width="8.85546875" style="1"/>
    <col min="6152" max="6152" width="20.140625" style="1" customWidth="1"/>
    <col min="6153" max="6153" width="8.85546875" style="1"/>
    <col min="6154" max="6154" width="16.42578125" style="1" customWidth="1"/>
    <col min="6155" max="6403" width="8.85546875" style="1"/>
    <col min="6404" max="6404" width="18" style="1" customWidth="1"/>
    <col min="6405" max="6405" width="13.42578125" style="1" customWidth="1"/>
    <col min="6406" max="6406" width="20.140625" style="1" customWidth="1"/>
    <col min="6407" max="6407" width="8.85546875" style="1"/>
    <col min="6408" max="6408" width="20.140625" style="1" customWidth="1"/>
    <col min="6409" max="6409" width="8.85546875" style="1"/>
    <col min="6410" max="6410" width="16.42578125" style="1" customWidth="1"/>
    <col min="6411" max="6659" width="8.85546875" style="1"/>
    <col min="6660" max="6660" width="18" style="1" customWidth="1"/>
    <col min="6661" max="6661" width="13.42578125" style="1" customWidth="1"/>
    <col min="6662" max="6662" width="20.140625" style="1" customWidth="1"/>
    <col min="6663" max="6663" width="8.85546875" style="1"/>
    <col min="6664" max="6664" width="20.140625" style="1" customWidth="1"/>
    <col min="6665" max="6665" width="8.85546875" style="1"/>
    <col min="6666" max="6666" width="16.42578125" style="1" customWidth="1"/>
    <col min="6667" max="6915" width="8.85546875" style="1"/>
    <col min="6916" max="6916" width="18" style="1" customWidth="1"/>
    <col min="6917" max="6917" width="13.42578125" style="1" customWidth="1"/>
    <col min="6918" max="6918" width="20.140625" style="1" customWidth="1"/>
    <col min="6919" max="6919" width="8.85546875" style="1"/>
    <col min="6920" max="6920" width="20.140625" style="1" customWidth="1"/>
    <col min="6921" max="6921" width="8.85546875" style="1"/>
    <col min="6922" max="6922" width="16.42578125" style="1" customWidth="1"/>
    <col min="6923" max="7171" width="8.85546875" style="1"/>
    <col min="7172" max="7172" width="18" style="1" customWidth="1"/>
    <col min="7173" max="7173" width="13.42578125" style="1" customWidth="1"/>
    <col min="7174" max="7174" width="20.140625" style="1" customWidth="1"/>
    <col min="7175" max="7175" width="8.85546875" style="1"/>
    <col min="7176" max="7176" width="20.140625" style="1" customWidth="1"/>
    <col min="7177" max="7177" width="8.85546875" style="1"/>
    <col min="7178" max="7178" width="16.42578125" style="1" customWidth="1"/>
    <col min="7179" max="7427" width="8.85546875" style="1"/>
    <col min="7428" max="7428" width="18" style="1" customWidth="1"/>
    <col min="7429" max="7429" width="13.42578125" style="1" customWidth="1"/>
    <col min="7430" max="7430" width="20.140625" style="1" customWidth="1"/>
    <col min="7431" max="7431" width="8.85546875" style="1"/>
    <col min="7432" max="7432" width="20.140625" style="1" customWidth="1"/>
    <col min="7433" max="7433" width="8.85546875" style="1"/>
    <col min="7434" max="7434" width="16.42578125" style="1" customWidth="1"/>
    <col min="7435" max="7683" width="8.85546875" style="1"/>
    <col min="7684" max="7684" width="18" style="1" customWidth="1"/>
    <col min="7685" max="7685" width="13.42578125" style="1" customWidth="1"/>
    <col min="7686" max="7686" width="20.140625" style="1" customWidth="1"/>
    <col min="7687" max="7687" width="8.85546875" style="1"/>
    <col min="7688" max="7688" width="20.140625" style="1" customWidth="1"/>
    <col min="7689" max="7689" width="8.85546875" style="1"/>
    <col min="7690" max="7690" width="16.42578125" style="1" customWidth="1"/>
    <col min="7691" max="7939" width="8.85546875" style="1"/>
    <col min="7940" max="7940" width="18" style="1" customWidth="1"/>
    <col min="7941" max="7941" width="13.42578125" style="1" customWidth="1"/>
    <col min="7942" max="7942" width="20.140625" style="1" customWidth="1"/>
    <col min="7943" max="7943" width="8.85546875" style="1"/>
    <col min="7944" max="7944" width="20.140625" style="1" customWidth="1"/>
    <col min="7945" max="7945" width="8.85546875" style="1"/>
    <col min="7946" max="7946" width="16.42578125" style="1" customWidth="1"/>
    <col min="7947" max="8195" width="8.85546875" style="1"/>
    <col min="8196" max="8196" width="18" style="1" customWidth="1"/>
    <col min="8197" max="8197" width="13.42578125" style="1" customWidth="1"/>
    <col min="8198" max="8198" width="20.140625" style="1" customWidth="1"/>
    <col min="8199" max="8199" width="8.85546875" style="1"/>
    <col min="8200" max="8200" width="20.140625" style="1" customWidth="1"/>
    <col min="8201" max="8201" width="8.85546875" style="1"/>
    <col min="8202" max="8202" width="16.42578125" style="1" customWidth="1"/>
    <col min="8203" max="8451" width="8.85546875" style="1"/>
    <col min="8452" max="8452" width="18" style="1" customWidth="1"/>
    <col min="8453" max="8453" width="13.42578125" style="1" customWidth="1"/>
    <col min="8454" max="8454" width="20.140625" style="1" customWidth="1"/>
    <col min="8455" max="8455" width="8.85546875" style="1"/>
    <col min="8456" max="8456" width="20.140625" style="1" customWidth="1"/>
    <col min="8457" max="8457" width="8.85546875" style="1"/>
    <col min="8458" max="8458" width="16.42578125" style="1" customWidth="1"/>
    <col min="8459" max="8707" width="8.85546875" style="1"/>
    <col min="8708" max="8708" width="18" style="1" customWidth="1"/>
    <col min="8709" max="8709" width="13.42578125" style="1" customWidth="1"/>
    <col min="8710" max="8710" width="20.140625" style="1" customWidth="1"/>
    <col min="8711" max="8711" width="8.85546875" style="1"/>
    <col min="8712" max="8712" width="20.140625" style="1" customWidth="1"/>
    <col min="8713" max="8713" width="8.85546875" style="1"/>
    <col min="8714" max="8714" width="16.42578125" style="1" customWidth="1"/>
    <col min="8715" max="8963" width="8.85546875" style="1"/>
    <col min="8964" max="8964" width="18" style="1" customWidth="1"/>
    <col min="8965" max="8965" width="13.42578125" style="1" customWidth="1"/>
    <col min="8966" max="8966" width="20.140625" style="1" customWidth="1"/>
    <col min="8967" max="8967" width="8.85546875" style="1"/>
    <col min="8968" max="8968" width="20.140625" style="1" customWidth="1"/>
    <col min="8969" max="8969" width="8.85546875" style="1"/>
    <col min="8970" max="8970" width="16.42578125" style="1" customWidth="1"/>
    <col min="8971" max="9219" width="8.85546875" style="1"/>
    <col min="9220" max="9220" width="18" style="1" customWidth="1"/>
    <col min="9221" max="9221" width="13.42578125" style="1" customWidth="1"/>
    <col min="9222" max="9222" width="20.140625" style="1" customWidth="1"/>
    <col min="9223" max="9223" width="8.85546875" style="1"/>
    <col min="9224" max="9224" width="20.140625" style="1" customWidth="1"/>
    <col min="9225" max="9225" width="8.85546875" style="1"/>
    <col min="9226" max="9226" width="16.42578125" style="1" customWidth="1"/>
    <col min="9227" max="9475" width="8.85546875" style="1"/>
    <col min="9476" max="9476" width="18" style="1" customWidth="1"/>
    <col min="9477" max="9477" width="13.42578125" style="1" customWidth="1"/>
    <col min="9478" max="9478" width="20.140625" style="1" customWidth="1"/>
    <col min="9479" max="9479" width="8.85546875" style="1"/>
    <col min="9480" max="9480" width="20.140625" style="1" customWidth="1"/>
    <col min="9481" max="9481" width="8.85546875" style="1"/>
    <col min="9482" max="9482" width="16.42578125" style="1" customWidth="1"/>
    <col min="9483" max="9731" width="8.85546875" style="1"/>
    <col min="9732" max="9732" width="18" style="1" customWidth="1"/>
    <col min="9733" max="9733" width="13.42578125" style="1" customWidth="1"/>
    <col min="9734" max="9734" width="20.140625" style="1" customWidth="1"/>
    <col min="9735" max="9735" width="8.85546875" style="1"/>
    <col min="9736" max="9736" width="20.140625" style="1" customWidth="1"/>
    <col min="9737" max="9737" width="8.85546875" style="1"/>
    <col min="9738" max="9738" width="16.42578125" style="1" customWidth="1"/>
    <col min="9739" max="9987" width="8.85546875" style="1"/>
    <col min="9988" max="9988" width="18" style="1" customWidth="1"/>
    <col min="9989" max="9989" width="13.42578125" style="1" customWidth="1"/>
    <col min="9990" max="9990" width="20.140625" style="1" customWidth="1"/>
    <col min="9991" max="9991" width="8.85546875" style="1"/>
    <col min="9992" max="9992" width="20.140625" style="1" customWidth="1"/>
    <col min="9993" max="9993" width="8.85546875" style="1"/>
    <col min="9994" max="9994" width="16.42578125" style="1" customWidth="1"/>
    <col min="9995" max="10243" width="8.85546875" style="1"/>
    <col min="10244" max="10244" width="18" style="1" customWidth="1"/>
    <col min="10245" max="10245" width="13.42578125" style="1" customWidth="1"/>
    <col min="10246" max="10246" width="20.140625" style="1" customWidth="1"/>
    <col min="10247" max="10247" width="8.85546875" style="1"/>
    <col min="10248" max="10248" width="20.140625" style="1" customWidth="1"/>
    <col min="10249" max="10249" width="8.85546875" style="1"/>
    <col min="10250" max="10250" width="16.42578125" style="1" customWidth="1"/>
    <col min="10251" max="10499" width="8.85546875" style="1"/>
    <col min="10500" max="10500" width="18" style="1" customWidth="1"/>
    <col min="10501" max="10501" width="13.42578125" style="1" customWidth="1"/>
    <col min="10502" max="10502" width="20.140625" style="1" customWidth="1"/>
    <col min="10503" max="10503" width="8.85546875" style="1"/>
    <col min="10504" max="10504" width="20.140625" style="1" customWidth="1"/>
    <col min="10505" max="10505" width="8.85546875" style="1"/>
    <col min="10506" max="10506" width="16.42578125" style="1" customWidth="1"/>
    <col min="10507" max="10755" width="8.85546875" style="1"/>
    <col min="10756" max="10756" width="18" style="1" customWidth="1"/>
    <col min="10757" max="10757" width="13.42578125" style="1" customWidth="1"/>
    <col min="10758" max="10758" width="20.140625" style="1" customWidth="1"/>
    <col min="10759" max="10759" width="8.85546875" style="1"/>
    <col min="10760" max="10760" width="20.140625" style="1" customWidth="1"/>
    <col min="10761" max="10761" width="8.85546875" style="1"/>
    <col min="10762" max="10762" width="16.42578125" style="1" customWidth="1"/>
    <col min="10763" max="11011" width="8.85546875" style="1"/>
    <col min="11012" max="11012" width="18" style="1" customWidth="1"/>
    <col min="11013" max="11013" width="13.42578125" style="1" customWidth="1"/>
    <col min="11014" max="11014" width="20.140625" style="1" customWidth="1"/>
    <col min="11015" max="11015" width="8.85546875" style="1"/>
    <col min="11016" max="11016" width="20.140625" style="1" customWidth="1"/>
    <col min="11017" max="11017" width="8.85546875" style="1"/>
    <col min="11018" max="11018" width="16.42578125" style="1" customWidth="1"/>
    <col min="11019" max="11267" width="8.85546875" style="1"/>
    <col min="11268" max="11268" width="18" style="1" customWidth="1"/>
    <col min="11269" max="11269" width="13.42578125" style="1" customWidth="1"/>
    <col min="11270" max="11270" width="20.140625" style="1" customWidth="1"/>
    <col min="11271" max="11271" width="8.85546875" style="1"/>
    <col min="11272" max="11272" width="20.140625" style="1" customWidth="1"/>
    <col min="11273" max="11273" width="8.85546875" style="1"/>
    <col min="11274" max="11274" width="16.42578125" style="1" customWidth="1"/>
    <col min="11275" max="11523" width="8.85546875" style="1"/>
    <col min="11524" max="11524" width="18" style="1" customWidth="1"/>
    <col min="11525" max="11525" width="13.42578125" style="1" customWidth="1"/>
    <col min="11526" max="11526" width="20.140625" style="1" customWidth="1"/>
    <col min="11527" max="11527" width="8.85546875" style="1"/>
    <col min="11528" max="11528" width="20.140625" style="1" customWidth="1"/>
    <col min="11529" max="11529" width="8.85546875" style="1"/>
    <col min="11530" max="11530" width="16.42578125" style="1" customWidth="1"/>
    <col min="11531" max="11779" width="8.85546875" style="1"/>
    <col min="11780" max="11780" width="18" style="1" customWidth="1"/>
    <col min="11781" max="11781" width="13.42578125" style="1" customWidth="1"/>
    <col min="11782" max="11782" width="20.140625" style="1" customWidth="1"/>
    <col min="11783" max="11783" width="8.85546875" style="1"/>
    <col min="11784" max="11784" width="20.140625" style="1" customWidth="1"/>
    <col min="11785" max="11785" width="8.85546875" style="1"/>
    <col min="11786" max="11786" width="16.42578125" style="1" customWidth="1"/>
    <col min="11787" max="12035" width="8.85546875" style="1"/>
    <col min="12036" max="12036" width="18" style="1" customWidth="1"/>
    <col min="12037" max="12037" width="13.42578125" style="1" customWidth="1"/>
    <col min="12038" max="12038" width="20.140625" style="1" customWidth="1"/>
    <col min="12039" max="12039" width="8.85546875" style="1"/>
    <col min="12040" max="12040" width="20.140625" style="1" customWidth="1"/>
    <col min="12041" max="12041" width="8.85546875" style="1"/>
    <col min="12042" max="12042" width="16.42578125" style="1" customWidth="1"/>
    <col min="12043" max="12291" width="8.85546875" style="1"/>
    <col min="12292" max="12292" width="18" style="1" customWidth="1"/>
    <col min="12293" max="12293" width="13.42578125" style="1" customWidth="1"/>
    <col min="12294" max="12294" width="20.140625" style="1" customWidth="1"/>
    <col min="12295" max="12295" width="8.85546875" style="1"/>
    <col min="12296" max="12296" width="20.140625" style="1" customWidth="1"/>
    <col min="12297" max="12297" width="8.85546875" style="1"/>
    <col min="12298" max="12298" width="16.42578125" style="1" customWidth="1"/>
    <col min="12299" max="12547" width="8.85546875" style="1"/>
    <col min="12548" max="12548" width="18" style="1" customWidth="1"/>
    <col min="12549" max="12549" width="13.42578125" style="1" customWidth="1"/>
    <col min="12550" max="12550" width="20.140625" style="1" customWidth="1"/>
    <col min="12551" max="12551" width="8.85546875" style="1"/>
    <col min="12552" max="12552" width="20.140625" style="1" customWidth="1"/>
    <col min="12553" max="12553" width="8.85546875" style="1"/>
    <col min="12554" max="12554" width="16.42578125" style="1" customWidth="1"/>
    <col min="12555" max="12803" width="8.85546875" style="1"/>
    <col min="12804" max="12804" width="18" style="1" customWidth="1"/>
    <col min="12805" max="12805" width="13.42578125" style="1" customWidth="1"/>
    <col min="12806" max="12806" width="20.140625" style="1" customWidth="1"/>
    <col min="12807" max="12807" width="8.85546875" style="1"/>
    <col min="12808" max="12808" width="20.140625" style="1" customWidth="1"/>
    <col min="12809" max="12809" width="8.85546875" style="1"/>
    <col min="12810" max="12810" width="16.42578125" style="1" customWidth="1"/>
    <col min="12811" max="13059" width="8.85546875" style="1"/>
    <col min="13060" max="13060" width="18" style="1" customWidth="1"/>
    <col min="13061" max="13061" width="13.42578125" style="1" customWidth="1"/>
    <col min="13062" max="13062" width="20.140625" style="1" customWidth="1"/>
    <col min="13063" max="13063" width="8.85546875" style="1"/>
    <col min="13064" max="13064" width="20.140625" style="1" customWidth="1"/>
    <col min="13065" max="13065" width="8.85546875" style="1"/>
    <col min="13066" max="13066" width="16.42578125" style="1" customWidth="1"/>
    <col min="13067" max="13315" width="8.85546875" style="1"/>
    <col min="13316" max="13316" width="18" style="1" customWidth="1"/>
    <col min="13317" max="13317" width="13.42578125" style="1" customWidth="1"/>
    <col min="13318" max="13318" width="20.140625" style="1" customWidth="1"/>
    <col min="13319" max="13319" width="8.85546875" style="1"/>
    <col min="13320" max="13320" width="20.140625" style="1" customWidth="1"/>
    <col min="13321" max="13321" width="8.85546875" style="1"/>
    <col min="13322" max="13322" width="16.42578125" style="1" customWidth="1"/>
    <col min="13323" max="13571" width="8.85546875" style="1"/>
    <col min="13572" max="13572" width="18" style="1" customWidth="1"/>
    <col min="13573" max="13573" width="13.42578125" style="1" customWidth="1"/>
    <col min="13574" max="13574" width="20.140625" style="1" customWidth="1"/>
    <col min="13575" max="13575" width="8.85546875" style="1"/>
    <col min="13576" max="13576" width="20.140625" style="1" customWidth="1"/>
    <col min="13577" max="13577" width="8.85546875" style="1"/>
    <col min="13578" max="13578" width="16.42578125" style="1" customWidth="1"/>
    <col min="13579" max="13827" width="8.85546875" style="1"/>
    <col min="13828" max="13828" width="18" style="1" customWidth="1"/>
    <col min="13829" max="13829" width="13.42578125" style="1" customWidth="1"/>
    <col min="13830" max="13830" width="20.140625" style="1" customWidth="1"/>
    <col min="13831" max="13831" width="8.85546875" style="1"/>
    <col min="13832" max="13832" width="20.140625" style="1" customWidth="1"/>
    <col min="13833" max="13833" width="8.85546875" style="1"/>
    <col min="13834" max="13834" width="16.42578125" style="1" customWidth="1"/>
    <col min="13835" max="14083" width="8.85546875" style="1"/>
    <col min="14084" max="14084" width="18" style="1" customWidth="1"/>
    <col min="14085" max="14085" width="13.42578125" style="1" customWidth="1"/>
    <col min="14086" max="14086" width="20.140625" style="1" customWidth="1"/>
    <col min="14087" max="14087" width="8.85546875" style="1"/>
    <col min="14088" max="14088" width="20.140625" style="1" customWidth="1"/>
    <col min="14089" max="14089" width="8.85546875" style="1"/>
    <col min="14090" max="14090" width="16.42578125" style="1" customWidth="1"/>
    <col min="14091" max="14339" width="8.85546875" style="1"/>
    <col min="14340" max="14340" width="18" style="1" customWidth="1"/>
    <col min="14341" max="14341" width="13.42578125" style="1" customWidth="1"/>
    <col min="14342" max="14342" width="20.140625" style="1" customWidth="1"/>
    <col min="14343" max="14343" width="8.85546875" style="1"/>
    <col min="14344" max="14344" width="20.140625" style="1" customWidth="1"/>
    <col min="14345" max="14345" width="8.85546875" style="1"/>
    <col min="14346" max="14346" width="16.42578125" style="1" customWidth="1"/>
    <col min="14347" max="14595" width="8.85546875" style="1"/>
    <col min="14596" max="14596" width="18" style="1" customWidth="1"/>
    <col min="14597" max="14597" width="13.42578125" style="1" customWidth="1"/>
    <col min="14598" max="14598" width="20.140625" style="1" customWidth="1"/>
    <col min="14599" max="14599" width="8.85546875" style="1"/>
    <col min="14600" max="14600" width="20.140625" style="1" customWidth="1"/>
    <col min="14601" max="14601" width="8.85546875" style="1"/>
    <col min="14602" max="14602" width="16.42578125" style="1" customWidth="1"/>
    <col min="14603" max="14851" width="8.85546875" style="1"/>
    <col min="14852" max="14852" width="18" style="1" customWidth="1"/>
    <col min="14853" max="14853" width="13.42578125" style="1" customWidth="1"/>
    <col min="14854" max="14854" width="20.140625" style="1" customWidth="1"/>
    <col min="14855" max="14855" width="8.85546875" style="1"/>
    <col min="14856" max="14856" width="20.140625" style="1" customWidth="1"/>
    <col min="14857" max="14857" width="8.85546875" style="1"/>
    <col min="14858" max="14858" width="16.42578125" style="1" customWidth="1"/>
    <col min="14859" max="15107" width="8.85546875" style="1"/>
    <col min="15108" max="15108" width="18" style="1" customWidth="1"/>
    <col min="15109" max="15109" width="13.42578125" style="1" customWidth="1"/>
    <col min="15110" max="15110" width="20.140625" style="1" customWidth="1"/>
    <col min="15111" max="15111" width="8.85546875" style="1"/>
    <col min="15112" max="15112" width="20.140625" style="1" customWidth="1"/>
    <col min="15113" max="15113" width="8.85546875" style="1"/>
    <col min="15114" max="15114" width="16.42578125" style="1" customWidth="1"/>
    <col min="15115" max="15363" width="8.85546875" style="1"/>
    <col min="15364" max="15364" width="18" style="1" customWidth="1"/>
    <col min="15365" max="15365" width="13.42578125" style="1" customWidth="1"/>
    <col min="15366" max="15366" width="20.140625" style="1" customWidth="1"/>
    <col min="15367" max="15367" width="8.85546875" style="1"/>
    <col min="15368" max="15368" width="20.140625" style="1" customWidth="1"/>
    <col min="15369" max="15369" width="8.85546875" style="1"/>
    <col min="15370" max="15370" width="16.42578125" style="1" customWidth="1"/>
    <col min="15371" max="15619" width="8.85546875" style="1"/>
    <col min="15620" max="15620" width="18" style="1" customWidth="1"/>
    <col min="15621" max="15621" width="13.42578125" style="1" customWidth="1"/>
    <col min="15622" max="15622" width="20.140625" style="1" customWidth="1"/>
    <col min="15623" max="15623" width="8.85546875" style="1"/>
    <col min="15624" max="15624" width="20.140625" style="1" customWidth="1"/>
    <col min="15625" max="15625" width="8.85546875" style="1"/>
    <col min="15626" max="15626" width="16.42578125" style="1" customWidth="1"/>
    <col min="15627" max="15875" width="8.85546875" style="1"/>
    <col min="15876" max="15876" width="18" style="1" customWidth="1"/>
    <col min="15877" max="15877" width="13.42578125" style="1" customWidth="1"/>
    <col min="15878" max="15878" width="20.140625" style="1" customWidth="1"/>
    <col min="15879" max="15879" width="8.85546875" style="1"/>
    <col min="15880" max="15880" width="20.140625" style="1" customWidth="1"/>
    <col min="15881" max="15881" width="8.85546875" style="1"/>
    <col min="15882" max="15882" width="16.42578125" style="1" customWidth="1"/>
    <col min="15883" max="16131" width="8.85546875" style="1"/>
    <col min="16132" max="16132" width="18" style="1" customWidth="1"/>
    <col min="16133" max="16133" width="13.42578125" style="1" customWidth="1"/>
    <col min="16134" max="16134" width="20.140625" style="1" customWidth="1"/>
    <col min="16135" max="16135" width="8.85546875" style="1"/>
    <col min="16136" max="16136" width="20.140625" style="1" customWidth="1"/>
    <col min="16137" max="16137" width="8.85546875" style="1"/>
    <col min="16138" max="16138" width="16.42578125" style="1" customWidth="1"/>
    <col min="16139" max="16384" width="8.85546875" style="1"/>
  </cols>
  <sheetData>
    <row r="1" spans="1:29" x14ac:dyDescent="0.2">
      <c r="A1" s="83" t="s">
        <v>36</v>
      </c>
      <c r="B1" s="84" t="s">
        <v>37</v>
      </c>
      <c r="C1" s="84" t="s">
        <v>37</v>
      </c>
      <c r="D1" s="84" t="s">
        <v>7</v>
      </c>
      <c r="E1" s="84" t="s">
        <v>38</v>
      </c>
    </row>
    <row r="2" spans="1:29" x14ac:dyDescent="0.2">
      <c r="A2" s="85" t="s">
        <v>39</v>
      </c>
      <c r="B2" s="86">
        <v>0</v>
      </c>
      <c r="C2" s="87">
        <v>0</v>
      </c>
      <c r="D2" s="86">
        <v>0</v>
      </c>
      <c r="E2" s="86">
        <v>0</v>
      </c>
      <c r="F2" s="88"/>
      <c r="O2" s="89"/>
    </row>
    <row r="3" spans="1:29" x14ac:dyDescent="0.2">
      <c r="A3" s="85" t="s">
        <v>40</v>
      </c>
      <c r="B3" s="86">
        <v>0</v>
      </c>
      <c r="C3" s="86">
        <v>0</v>
      </c>
      <c r="D3" s="86">
        <v>0</v>
      </c>
      <c r="E3" s="86">
        <v>0</v>
      </c>
      <c r="F3" s="88"/>
      <c r="O3" s="90"/>
    </row>
    <row r="4" spans="1:29" ht="15" x14ac:dyDescent="0.2">
      <c r="A4" s="91" t="s">
        <v>41</v>
      </c>
      <c r="B4" s="92"/>
      <c r="C4" s="92"/>
      <c r="D4" s="92"/>
      <c r="E4" s="92"/>
      <c r="F4" s="88"/>
      <c r="O4" s="93"/>
    </row>
    <row r="5" spans="1:29" ht="15" x14ac:dyDescent="0.2">
      <c r="A5" s="85" t="s">
        <v>39</v>
      </c>
      <c r="B5" s="86">
        <v>0</v>
      </c>
      <c r="C5" s="86">
        <v>0</v>
      </c>
      <c r="D5" s="86">
        <v>0</v>
      </c>
      <c r="E5" s="86">
        <v>0</v>
      </c>
      <c r="F5" s="88"/>
      <c r="O5" s="93"/>
    </row>
    <row r="6" spans="1:29" ht="15" x14ac:dyDescent="0.2">
      <c r="A6" s="85" t="s">
        <v>40</v>
      </c>
      <c r="B6" s="86">
        <v>0</v>
      </c>
      <c r="C6" s="86">
        <v>0</v>
      </c>
      <c r="D6" s="86">
        <v>0</v>
      </c>
      <c r="E6" s="86">
        <v>0</v>
      </c>
      <c r="F6" s="88"/>
      <c r="O6" s="93"/>
    </row>
    <row r="7" spans="1:29" ht="15" x14ac:dyDescent="0.2">
      <c r="A7" s="91" t="s">
        <v>42</v>
      </c>
      <c r="B7" s="92"/>
      <c r="C7" s="92"/>
      <c r="D7" s="92"/>
      <c r="E7" s="94"/>
      <c r="F7" s="88"/>
      <c r="O7" s="93"/>
    </row>
    <row r="8" spans="1:29" ht="15" x14ac:dyDescent="0.2">
      <c r="A8" s="85" t="s">
        <v>39</v>
      </c>
      <c r="B8" s="86">
        <v>0</v>
      </c>
      <c r="C8" s="86">
        <v>0</v>
      </c>
      <c r="D8" s="86">
        <v>0</v>
      </c>
      <c r="E8" s="95"/>
      <c r="F8" s="88"/>
      <c r="O8" s="93"/>
    </row>
    <row r="9" spans="1:29" ht="15" x14ac:dyDescent="0.2">
      <c r="A9" s="85" t="s">
        <v>40</v>
      </c>
      <c r="B9" s="86">
        <v>0</v>
      </c>
      <c r="C9" s="86">
        <v>0</v>
      </c>
      <c r="D9" s="86">
        <v>0</v>
      </c>
      <c r="E9" s="95"/>
      <c r="F9" s="88"/>
      <c r="O9" s="93"/>
    </row>
    <row r="10" spans="1:29" ht="15.75" thickBot="1" x14ac:dyDescent="0.25">
      <c r="A10" s="96" t="s">
        <v>8</v>
      </c>
      <c r="B10" s="97">
        <v>0</v>
      </c>
      <c r="C10" s="97">
        <v>0</v>
      </c>
      <c r="D10" s="97">
        <v>0</v>
      </c>
      <c r="E10" s="98"/>
      <c r="F10" s="88"/>
      <c r="O10" s="93"/>
    </row>
    <row r="11" spans="1:29" x14ac:dyDescent="0.2">
      <c r="A11" s="99"/>
      <c r="B11" s="88"/>
      <c r="C11" s="88"/>
      <c r="D11" s="88"/>
      <c r="E11" s="88"/>
      <c r="F11" s="88"/>
      <c r="G11" s="88"/>
      <c r="H11" s="88"/>
      <c r="I11" s="88"/>
      <c r="O11" s="90"/>
    </row>
    <row r="12" spans="1:29" ht="15" x14ac:dyDescent="0.2">
      <c r="O12" s="93"/>
    </row>
    <row r="13" spans="1:29" ht="15" x14ac:dyDescent="0.2">
      <c r="A13" s="101"/>
      <c r="B13" s="5"/>
      <c r="C13" s="5"/>
      <c r="D13" s="5"/>
      <c r="E13" s="5"/>
      <c r="F13" s="5"/>
      <c r="G13" s="5"/>
      <c r="H13" s="5"/>
      <c r="I13" s="5"/>
      <c r="J13" s="5"/>
      <c r="K13" s="5"/>
      <c r="L13" s="5"/>
      <c r="O13" s="93"/>
    </row>
    <row r="14" spans="1:29" ht="15" x14ac:dyDescent="0.2">
      <c r="A14" s="102" t="s">
        <v>43</v>
      </c>
      <c r="B14" s="103"/>
      <c r="C14" s="102" t="s">
        <v>44</v>
      </c>
      <c r="D14" s="103"/>
      <c r="E14" s="102" t="s">
        <v>7</v>
      </c>
      <c r="F14" s="103"/>
      <c r="G14" s="102" t="s">
        <v>38</v>
      </c>
      <c r="H14" s="102"/>
      <c r="I14" s="102" t="s">
        <v>45</v>
      </c>
      <c r="J14" s="104"/>
      <c r="K14" s="105" t="s">
        <v>46</v>
      </c>
      <c r="L14" s="104"/>
      <c r="M14" s="105" t="s">
        <v>47</v>
      </c>
      <c r="O14" s="106"/>
      <c r="P14" s="107" t="s">
        <v>43</v>
      </c>
      <c r="Q14" s="108"/>
      <c r="R14" s="107" t="s">
        <v>44</v>
      </c>
      <c r="S14" s="108"/>
      <c r="T14" s="107" t="s">
        <v>7</v>
      </c>
      <c r="U14" s="108"/>
      <c r="V14" s="107" t="s">
        <v>48</v>
      </c>
      <c r="W14" s="107"/>
      <c r="X14" s="107" t="s">
        <v>45</v>
      </c>
      <c r="Y14" s="109"/>
      <c r="Z14" s="110" t="s">
        <v>46</v>
      </c>
      <c r="AA14" s="109"/>
      <c r="AB14" s="110" t="s">
        <v>47</v>
      </c>
      <c r="AC14" s="111"/>
    </row>
    <row r="15" spans="1:29" ht="15" x14ac:dyDescent="0.2">
      <c r="A15" s="87"/>
      <c r="B15" s="87"/>
      <c r="C15" s="87"/>
      <c r="D15" s="87"/>
      <c r="E15" s="87"/>
      <c r="F15" s="87"/>
      <c r="G15" s="87"/>
      <c r="H15" s="87"/>
      <c r="I15" s="87"/>
      <c r="J15" s="5"/>
      <c r="K15" s="5"/>
      <c r="L15" s="5"/>
      <c r="M15" s="5"/>
      <c r="O15" s="106"/>
      <c r="P15" s="68"/>
      <c r="Q15" s="68"/>
      <c r="R15" s="68"/>
      <c r="S15" s="68"/>
      <c r="T15" s="68"/>
      <c r="U15" s="68"/>
      <c r="V15" s="68"/>
      <c r="W15" s="68"/>
      <c r="X15" s="68"/>
      <c r="Y15" s="52"/>
      <c r="Z15" s="52"/>
      <c r="AA15" s="52"/>
      <c r="AB15" s="52"/>
      <c r="AC15" s="111"/>
    </row>
    <row r="16" spans="1:29" ht="15" x14ac:dyDescent="0.2">
      <c r="A16" s="112" t="s">
        <v>49</v>
      </c>
      <c r="B16" s="87"/>
      <c r="C16" s="112" t="s">
        <v>49</v>
      </c>
      <c r="D16" s="87"/>
      <c r="E16" s="112" t="s">
        <v>49</v>
      </c>
      <c r="F16" s="87"/>
      <c r="G16" s="112" t="s">
        <v>49</v>
      </c>
      <c r="H16" s="68"/>
      <c r="I16" s="112" t="s">
        <v>49</v>
      </c>
      <c r="J16" s="5"/>
      <c r="K16" s="112" t="s">
        <v>49</v>
      </c>
      <c r="L16" s="5"/>
      <c r="M16" s="112" t="s">
        <v>49</v>
      </c>
      <c r="O16" s="106"/>
      <c r="P16" s="68" t="s">
        <v>49</v>
      </c>
      <c r="Q16" s="68"/>
      <c r="R16" s="68" t="s">
        <v>49</v>
      </c>
      <c r="S16" s="68"/>
      <c r="T16" s="68" t="s">
        <v>49</v>
      </c>
      <c r="U16" s="68"/>
      <c r="V16" s="68" t="s">
        <v>49</v>
      </c>
      <c r="W16" s="68"/>
      <c r="X16" s="68" t="s">
        <v>49</v>
      </c>
      <c r="Y16" s="52"/>
      <c r="Z16" s="68" t="s">
        <v>49</v>
      </c>
      <c r="AA16" s="52"/>
      <c r="AB16" s="68" t="s">
        <v>49</v>
      </c>
      <c r="AC16" s="111"/>
    </row>
    <row r="17" spans="1:29" ht="15" x14ac:dyDescent="0.2">
      <c r="A17" s="112">
        <f>'Fert Calculator'!D6*50*2.47</f>
        <v>0</v>
      </c>
      <c r="B17" s="87"/>
      <c r="C17" s="112">
        <f>'Fert Calculator'!D11*50*2.47</f>
        <v>0</v>
      </c>
      <c r="D17" s="87"/>
      <c r="E17" s="112">
        <f>'Fert Calculator'!D16*50*2.47</f>
        <v>0</v>
      </c>
      <c r="F17" s="87"/>
      <c r="G17" s="112">
        <f>'Fert Calculator'!D21*50*2.47</f>
        <v>0</v>
      </c>
      <c r="H17" s="68"/>
      <c r="I17" s="112">
        <f>'Fert Calculator'!D26*50*2.47</f>
        <v>0</v>
      </c>
      <c r="J17" s="5"/>
      <c r="K17" s="112">
        <f>'Fert Calculator'!D37*50*2.47</f>
        <v>0</v>
      </c>
      <c r="L17" s="5"/>
      <c r="M17" s="112">
        <f>'Fert Calculator'!D50*50*2.47</f>
        <v>0</v>
      </c>
      <c r="O17" s="106"/>
      <c r="P17" s="68" t="e">
        <f>'Fert Calculator'!#REF!*50*2.47</f>
        <v>#REF!</v>
      </c>
      <c r="Q17" s="68"/>
      <c r="R17" s="68" t="e">
        <f>'Fert Calculator'!#REF!*50*2.47</f>
        <v>#REF!</v>
      </c>
      <c r="S17" s="68"/>
      <c r="T17" s="68" t="e">
        <f>'Fert Calculator'!#REF!*50*2.47</f>
        <v>#REF!</v>
      </c>
      <c r="U17" s="68"/>
      <c r="V17" s="68" t="e">
        <f>'Fert Calculator'!#REF!*50*2.47</f>
        <v>#REF!</v>
      </c>
      <c r="W17" s="68"/>
      <c r="X17" s="68" t="e">
        <f>'Fert Calculator'!#REF!*50*2.47</f>
        <v>#REF!</v>
      </c>
      <c r="Y17" s="52"/>
      <c r="Z17" s="68" t="e">
        <f>'Fert Calculator'!#REF!*50*2.47</f>
        <v>#REF!</v>
      </c>
      <c r="AA17" s="52"/>
      <c r="AB17" s="68" t="e">
        <f>'Fert Calculator'!#REF!*50*2.47</f>
        <v>#REF!</v>
      </c>
      <c r="AC17" s="111"/>
    </row>
    <row r="18" spans="1:29" ht="15" x14ac:dyDescent="0.2">
      <c r="A18" s="113" t="s">
        <v>16</v>
      </c>
      <c r="B18" s="87"/>
      <c r="C18" s="113" t="s">
        <v>16</v>
      </c>
      <c r="D18" s="87"/>
      <c r="E18" s="113" t="s">
        <v>16</v>
      </c>
      <c r="F18" s="87"/>
      <c r="G18" s="113" t="s">
        <v>16</v>
      </c>
      <c r="H18" s="68"/>
      <c r="I18" s="113" t="s">
        <v>16</v>
      </c>
      <c r="J18" s="5"/>
      <c r="K18" s="113" t="s">
        <v>16</v>
      </c>
      <c r="L18" s="5"/>
      <c r="M18" s="113" t="s">
        <v>16</v>
      </c>
      <c r="O18" s="106"/>
      <c r="P18" s="68" t="s">
        <v>16</v>
      </c>
      <c r="Q18" s="68"/>
      <c r="R18" s="68" t="s">
        <v>16</v>
      </c>
      <c r="S18" s="68"/>
      <c r="T18" s="68" t="s">
        <v>16</v>
      </c>
      <c r="U18" s="68"/>
      <c r="V18" s="68" t="s">
        <v>16</v>
      </c>
      <c r="W18" s="68"/>
      <c r="X18" s="68" t="s">
        <v>16</v>
      </c>
      <c r="Y18" s="52"/>
      <c r="Z18" s="68" t="s">
        <v>16</v>
      </c>
      <c r="AA18" s="52"/>
      <c r="AB18" s="68" t="s">
        <v>16</v>
      </c>
      <c r="AC18" s="111"/>
    </row>
    <row r="19" spans="1:29" ht="15" x14ac:dyDescent="0.2">
      <c r="A19" s="113">
        <f>'Fert Calculator'!B6</f>
        <v>0</v>
      </c>
      <c r="B19" s="87"/>
      <c r="C19" s="113">
        <f>'Fert Calculator'!B11</f>
        <v>0</v>
      </c>
      <c r="D19" s="87"/>
      <c r="E19" s="113">
        <f>'Fert Calculator'!B16</f>
        <v>0</v>
      </c>
      <c r="F19" s="87"/>
      <c r="G19" s="113">
        <f>'Fert Calculator'!B21</f>
        <v>0</v>
      </c>
      <c r="H19" s="68"/>
      <c r="I19" s="113">
        <f>'Fert Calculator'!B26</f>
        <v>0</v>
      </c>
      <c r="J19" s="5"/>
      <c r="K19" s="113">
        <f>'Fert Calculator'!B37</f>
        <v>0</v>
      </c>
      <c r="L19" s="5"/>
      <c r="M19" s="113">
        <f>'Fert Calculator'!B50</f>
        <v>0</v>
      </c>
      <c r="O19" s="106"/>
      <c r="P19" s="68" t="e">
        <f>'Fert Calculator'!#REF!</f>
        <v>#REF!</v>
      </c>
      <c r="Q19" s="68"/>
      <c r="R19" s="68" t="e">
        <f>'Fert Calculator'!#REF!</f>
        <v>#REF!</v>
      </c>
      <c r="S19" s="68"/>
      <c r="T19" s="68" t="e">
        <f>'Fert Calculator'!#REF!</f>
        <v>#REF!</v>
      </c>
      <c r="U19" s="68"/>
      <c r="V19" s="68" t="e">
        <f>'Fert Calculator'!#REF!</f>
        <v>#REF!</v>
      </c>
      <c r="W19" s="68"/>
      <c r="X19" s="68" t="e">
        <f>'Fert Calculator'!#REF!</f>
        <v>#REF!</v>
      </c>
      <c r="Y19" s="52"/>
      <c r="Z19" s="68" t="e">
        <f>'Fert Calculator'!#REF!</f>
        <v>#REF!</v>
      </c>
      <c r="AA19" s="52"/>
      <c r="AB19" s="68" t="e">
        <f>'Fert Calculator'!#REF!</f>
        <v>#REF!</v>
      </c>
      <c r="AC19" s="111"/>
    </row>
    <row r="20" spans="1:29" ht="15" x14ac:dyDescent="0.2">
      <c r="A20" s="114" t="s">
        <v>50</v>
      </c>
      <c r="B20" s="87"/>
      <c r="C20" s="114" t="s">
        <v>50</v>
      </c>
      <c r="D20" s="87"/>
      <c r="E20" s="114" t="s">
        <v>50</v>
      </c>
      <c r="F20" s="87"/>
      <c r="G20" s="114" t="s">
        <v>50</v>
      </c>
      <c r="H20" s="68"/>
      <c r="I20" s="114" t="s">
        <v>50</v>
      </c>
      <c r="J20" s="5"/>
      <c r="K20" s="114" t="s">
        <v>50</v>
      </c>
      <c r="L20" s="5"/>
      <c r="M20" s="114" t="s">
        <v>50</v>
      </c>
      <c r="O20" s="106"/>
      <c r="P20" s="68" t="s">
        <v>50</v>
      </c>
      <c r="Q20" s="68"/>
      <c r="R20" s="68" t="s">
        <v>50</v>
      </c>
      <c r="S20" s="68"/>
      <c r="T20" s="68" t="s">
        <v>50</v>
      </c>
      <c r="U20" s="68"/>
      <c r="V20" s="68" t="s">
        <v>50</v>
      </c>
      <c r="W20" s="68"/>
      <c r="X20" s="68" t="s">
        <v>50</v>
      </c>
      <c r="Y20" s="52"/>
      <c r="Z20" s="68" t="s">
        <v>50</v>
      </c>
      <c r="AA20" s="52"/>
      <c r="AB20" s="68" t="s">
        <v>50</v>
      </c>
      <c r="AC20" s="111"/>
    </row>
    <row r="21" spans="1:29" ht="15" x14ac:dyDescent="0.2">
      <c r="A21" s="114">
        <f>'Fert Calculator'!E6*1000</f>
        <v>0</v>
      </c>
      <c r="B21" s="87"/>
      <c r="C21" s="114">
        <f>'Fert Calculator'!E11*1000</f>
        <v>0</v>
      </c>
      <c r="D21" s="87"/>
      <c r="E21" s="114">
        <f>'Fert Calculator'!E16*1000</f>
        <v>0</v>
      </c>
      <c r="F21" s="87"/>
      <c r="G21" s="114">
        <f>'Fert Calculator'!E21*1000</f>
        <v>0</v>
      </c>
      <c r="H21" s="68"/>
      <c r="I21" s="114">
        <f>'Fert Calculator'!E26*1000</f>
        <v>0</v>
      </c>
      <c r="J21" s="5"/>
      <c r="K21" s="114">
        <f>'Fert Calculator'!E37*1000</f>
        <v>0</v>
      </c>
      <c r="L21" s="5"/>
      <c r="M21" s="114">
        <f>'Fert Calculator'!E50*1000</f>
        <v>0</v>
      </c>
      <c r="O21" s="106"/>
      <c r="P21" s="68" t="e">
        <f>'Fert Calculator'!#REF!*1000</f>
        <v>#REF!</v>
      </c>
      <c r="Q21" s="68"/>
      <c r="R21" s="68" t="e">
        <f>'Fert Calculator'!#REF!*1000</f>
        <v>#REF!</v>
      </c>
      <c r="S21" s="68"/>
      <c r="T21" s="68" t="e">
        <f>'Fert Calculator'!#REF!*1000</f>
        <v>#REF!</v>
      </c>
      <c r="U21" s="68"/>
      <c r="V21" s="68" t="e">
        <f>'Fert Calculator'!#REF!*1000</f>
        <v>#REF!</v>
      </c>
      <c r="W21" s="68"/>
      <c r="X21" s="68" t="e">
        <f>'Fert Calculator'!#REF!*1000</f>
        <v>#REF!</v>
      </c>
      <c r="Y21" s="52"/>
      <c r="Z21" s="68" t="e">
        <f>'Fert Calculator'!#REF!*1000</f>
        <v>#REF!</v>
      </c>
      <c r="AA21" s="52"/>
      <c r="AB21" s="68" t="e">
        <f>'Fert Calculator'!#REF!*1000</f>
        <v>#REF!</v>
      </c>
      <c r="AC21" s="111"/>
    </row>
    <row r="22" spans="1:29" ht="15" x14ac:dyDescent="0.2">
      <c r="A22" s="87"/>
      <c r="B22" s="87"/>
      <c r="C22" s="87"/>
      <c r="D22" s="87"/>
      <c r="E22" s="87"/>
      <c r="F22" s="87"/>
      <c r="G22" s="87"/>
      <c r="H22" s="87"/>
      <c r="I22" s="87"/>
      <c r="J22" s="5"/>
      <c r="K22" s="87"/>
      <c r="L22" s="5"/>
      <c r="M22" s="87"/>
      <c r="O22" s="106"/>
      <c r="P22" s="68"/>
      <c r="Q22" s="68"/>
      <c r="R22" s="68"/>
      <c r="S22" s="68"/>
      <c r="T22" s="68"/>
      <c r="U22" s="68"/>
      <c r="V22" s="68"/>
      <c r="W22" s="68"/>
      <c r="X22" s="68"/>
      <c r="Y22" s="52"/>
      <c r="Z22" s="68"/>
      <c r="AA22" s="52"/>
      <c r="AB22" s="68"/>
      <c r="AC22" s="111"/>
    </row>
    <row r="23" spans="1:29" ht="15.75" thickBot="1" x14ac:dyDescent="0.25">
      <c r="A23" s="87" t="s">
        <v>51</v>
      </c>
      <c r="B23" s="87"/>
      <c r="C23" s="87" t="s">
        <v>51</v>
      </c>
      <c r="D23" s="87"/>
      <c r="E23" s="87" t="s">
        <v>51</v>
      </c>
      <c r="F23" s="87"/>
      <c r="G23" s="87" t="s">
        <v>51</v>
      </c>
      <c r="H23" s="87"/>
      <c r="I23" s="87" t="s">
        <v>51</v>
      </c>
      <c r="J23" s="5"/>
      <c r="K23" s="87" t="s">
        <v>51</v>
      </c>
      <c r="L23" s="5"/>
      <c r="M23" s="87" t="s">
        <v>51</v>
      </c>
      <c r="O23" s="106"/>
      <c r="P23" s="68" t="s">
        <v>51</v>
      </c>
      <c r="Q23" s="68"/>
      <c r="R23" s="68" t="s">
        <v>51</v>
      </c>
      <c r="S23" s="68"/>
      <c r="T23" s="68" t="s">
        <v>51</v>
      </c>
      <c r="U23" s="68"/>
      <c r="V23" s="68" t="s">
        <v>51</v>
      </c>
      <c r="W23" s="68"/>
      <c r="X23" s="68" t="s">
        <v>51</v>
      </c>
      <c r="Y23" s="52"/>
      <c r="Z23" s="68" t="s">
        <v>51</v>
      </c>
      <c r="AA23" s="52"/>
      <c r="AB23" s="68" t="s">
        <v>51</v>
      </c>
      <c r="AC23" s="111"/>
    </row>
    <row r="24" spans="1:29" ht="15.75" thickBot="1" x14ac:dyDescent="0.25">
      <c r="A24" s="115">
        <f>IF(A17&gt;0,(A17),IF(A19&gt;0,(A19),IF(A21&gt;0,(A21),(0))))</f>
        <v>0</v>
      </c>
      <c r="B24" s="87"/>
      <c r="C24" s="115">
        <f>IF(C17&gt;0,(C17),IF(C19&gt;0,(C19),IF(C21&gt;0,(C21),(0))))</f>
        <v>0</v>
      </c>
      <c r="D24" s="87"/>
      <c r="E24" s="115">
        <f>IF(E17&gt;0,(E17),IF(E19&gt;0,(E19),IF(E21&gt;0,(E21),(0))))</f>
        <v>0</v>
      </c>
      <c r="F24" s="87"/>
      <c r="G24" s="115">
        <f>IF(G17&gt;0,(G17),IF(G19&gt;0,(G19),IF(G21&gt;0,(G21),(0))))</f>
        <v>0</v>
      </c>
      <c r="H24" s="87"/>
      <c r="I24" s="115">
        <f>IF(I17&gt;0,(I17),IF(I19&gt;0,(I19),IF(I21&gt;0,(I21),(0))))</f>
        <v>0</v>
      </c>
      <c r="J24" s="5"/>
      <c r="K24" s="115">
        <f>IF(K17&gt;0,(K17),IF(K19&gt;0,(K19),IF(K21&gt;0,(K21),(0))))</f>
        <v>0</v>
      </c>
      <c r="L24" s="5"/>
      <c r="M24" s="115">
        <f>IF(M17&gt;0,(M17),IF(M19&gt;0,(M19),IF(M21&gt;0,(M21),(0))))</f>
        <v>0</v>
      </c>
      <c r="O24" s="106"/>
      <c r="P24" s="115" t="e">
        <f>IF(P17&gt;0,(P17),IF(P19&gt;0,(P19),IF(P21&gt;0,(P21),(0))))</f>
        <v>#REF!</v>
      </c>
      <c r="Q24" s="68"/>
      <c r="R24" s="115" t="e">
        <f>IF(R17&gt;0,(R17),IF(R19&gt;0,(R19),IF(R21&gt;0,(R21),(0))))</f>
        <v>#REF!</v>
      </c>
      <c r="S24" s="68"/>
      <c r="T24" s="115" t="e">
        <f>IF(T17&gt;0,(T17),IF(T19&gt;0,(T19),IF(T21&gt;0,(T21),(0))))</f>
        <v>#REF!</v>
      </c>
      <c r="U24" s="68"/>
      <c r="V24" s="115" t="e">
        <f>IF(V17&gt;0,(V17),IF(V19&gt;0,(V19),IF(V21&gt;0,(V21),(0))))</f>
        <v>#REF!</v>
      </c>
      <c r="W24" s="68"/>
      <c r="X24" s="115" t="e">
        <f>IF(X17&gt;0,(X17),IF(X19&gt;0,(X19),IF(X21&gt;0,(X21),(0))))</f>
        <v>#REF!</v>
      </c>
      <c r="Y24" s="52"/>
      <c r="Z24" s="115" t="e">
        <f>IF(Z17&gt;0,(Z17),IF(Z19&gt;0,(Z19),IF(Z21&gt;0,(Z21),(0))))</f>
        <v>#REF!</v>
      </c>
      <c r="AA24" s="52"/>
      <c r="AB24" s="115" t="e">
        <f>IF(AB17&gt;0,(AB17),IF(AB19&gt;0,(AB19),IF(AB21&gt;0,(AB21),(0))))</f>
        <v>#REF!</v>
      </c>
      <c r="AC24" s="111"/>
    </row>
    <row r="25" spans="1:29" ht="15" x14ac:dyDescent="0.2">
      <c r="A25" s="116"/>
      <c r="B25" s="87"/>
      <c r="C25" s="87"/>
      <c r="D25" s="87"/>
      <c r="E25" s="87"/>
      <c r="F25" s="87"/>
      <c r="G25" s="87"/>
      <c r="H25" s="87"/>
      <c r="I25" s="87"/>
      <c r="J25" s="5"/>
      <c r="K25" s="5"/>
      <c r="L25" s="5"/>
      <c r="O25" s="106"/>
      <c r="P25" s="111"/>
      <c r="Q25" s="111"/>
      <c r="R25" s="111"/>
      <c r="S25" s="111"/>
      <c r="T25" s="111"/>
      <c r="U25" s="111"/>
      <c r="V25" s="111"/>
      <c r="W25" s="111"/>
      <c r="X25" s="111"/>
      <c r="Y25" s="111"/>
      <c r="Z25" s="111"/>
      <c r="AA25" s="111"/>
      <c r="AB25" s="111"/>
      <c r="AC25" s="111"/>
    </row>
    <row r="26" spans="1:29" ht="15" x14ac:dyDescent="0.2">
      <c r="A26" s="116" t="s">
        <v>43</v>
      </c>
      <c r="B26" s="5"/>
      <c r="C26" s="5" t="s">
        <v>44</v>
      </c>
      <c r="D26" s="5"/>
      <c r="E26" s="5" t="s">
        <v>7</v>
      </c>
      <c r="F26" s="5"/>
      <c r="G26" s="5" t="s">
        <v>38</v>
      </c>
      <c r="H26" s="5"/>
      <c r="I26" s="5" t="s">
        <v>45</v>
      </c>
      <c r="J26" s="5"/>
      <c r="K26" s="5" t="s">
        <v>46</v>
      </c>
      <c r="L26" s="5"/>
      <c r="M26" s="1" t="s">
        <v>47</v>
      </c>
      <c r="O26" s="93"/>
      <c r="P26" s="1" t="s">
        <v>43</v>
      </c>
      <c r="R26" s="1" t="s">
        <v>44</v>
      </c>
      <c r="T26" s="1" t="s">
        <v>7</v>
      </c>
      <c r="V26" s="1" t="s">
        <v>48</v>
      </c>
      <c r="X26" s="1" t="s">
        <v>45</v>
      </c>
      <c r="Z26" s="1" t="s">
        <v>46</v>
      </c>
      <c r="AB26" s="1" t="s">
        <v>47</v>
      </c>
    </row>
    <row r="27" spans="1:29" ht="15" x14ac:dyDescent="0.2">
      <c r="A27" s="116"/>
      <c r="B27" s="5"/>
      <c r="C27" s="5"/>
      <c r="D27" s="5"/>
      <c r="E27" s="5"/>
      <c r="F27" s="5"/>
      <c r="G27" s="5"/>
      <c r="H27" s="5"/>
      <c r="I27" s="5"/>
      <c r="J27" s="5"/>
      <c r="K27" s="5"/>
      <c r="L27" s="5"/>
      <c r="O27" s="93"/>
    </row>
    <row r="28" spans="1:29" ht="15" x14ac:dyDescent="0.2">
      <c r="A28" s="116" t="s">
        <v>49</v>
      </c>
      <c r="B28" s="5"/>
      <c r="C28" s="5" t="s">
        <v>49</v>
      </c>
      <c r="D28" s="5"/>
      <c r="E28" s="5" t="s">
        <v>49</v>
      </c>
      <c r="F28" s="5"/>
      <c r="G28" s="5" t="s">
        <v>49</v>
      </c>
      <c r="H28" s="5"/>
      <c r="I28" s="5" t="s">
        <v>49</v>
      </c>
      <c r="J28" s="5"/>
      <c r="K28" s="5" t="s">
        <v>49</v>
      </c>
      <c r="L28" s="5"/>
      <c r="M28" s="1" t="s">
        <v>49</v>
      </c>
      <c r="O28" s="93"/>
      <c r="P28" s="1" t="s">
        <v>49</v>
      </c>
      <c r="R28" s="1" t="s">
        <v>49</v>
      </c>
      <c r="T28" s="1" t="s">
        <v>49</v>
      </c>
      <c r="V28" s="1" t="s">
        <v>49</v>
      </c>
      <c r="X28" s="1" t="s">
        <v>49</v>
      </c>
      <c r="Z28" s="1" t="s">
        <v>49</v>
      </c>
      <c r="AB28" s="1" t="s">
        <v>49</v>
      </c>
    </row>
    <row r="29" spans="1:29" ht="15" x14ac:dyDescent="0.2">
      <c r="A29" s="116">
        <f>'Fert Calculator'!D62*50*2.47</f>
        <v>0</v>
      </c>
      <c r="B29" s="5"/>
      <c r="C29" s="5">
        <f>'Fert Calculator'!D67*50*2.47</f>
        <v>0</v>
      </c>
      <c r="D29" s="5"/>
      <c r="E29" s="5">
        <f>'Fert Calculator'!D72*50*2.47</f>
        <v>0</v>
      </c>
      <c r="F29" s="5"/>
      <c r="G29" s="5">
        <f>'Fert Calculator'!D77*50*2.47</f>
        <v>0</v>
      </c>
      <c r="H29" s="5"/>
      <c r="I29" s="5">
        <f>'Fert Calculator'!D82*50*2.47</f>
        <v>0</v>
      </c>
      <c r="J29" s="5"/>
      <c r="K29" s="5" t="e">
        <f>'Fert Calculator'!#REF!*50*2.47</f>
        <v>#REF!</v>
      </c>
      <c r="L29" s="5"/>
      <c r="M29" s="1" t="e">
        <f>'Fert Calculator'!#REF!*50*2.47</f>
        <v>#REF!</v>
      </c>
      <c r="O29" s="93"/>
      <c r="P29" s="1" t="e">
        <f>'Fert Calculator'!#REF!*50*2.47</f>
        <v>#REF!</v>
      </c>
      <c r="R29" s="1" t="e">
        <f>'Fert Calculator'!#REF!*50*2.47</f>
        <v>#REF!</v>
      </c>
      <c r="T29" s="1" t="e">
        <f>'Fert Calculator'!#REF!*50*2.47</f>
        <v>#REF!</v>
      </c>
      <c r="V29" s="1" t="e">
        <f>'Fert Calculator'!#REF!*50*2.47</f>
        <v>#REF!</v>
      </c>
      <c r="X29" s="1" t="e">
        <f>'Fert Calculator'!#REF!*50*2.47</f>
        <v>#REF!</v>
      </c>
      <c r="Z29" s="1" t="e">
        <f>'Fert Calculator'!#REF!*50*2.47</f>
        <v>#REF!</v>
      </c>
      <c r="AB29" s="1" t="e">
        <f>'Fert Calculator'!#REF!*50*2.47</f>
        <v>#REF!</v>
      </c>
    </row>
    <row r="30" spans="1:29" x14ac:dyDescent="0.2">
      <c r="A30" s="116" t="s">
        <v>16</v>
      </c>
      <c r="B30" s="5"/>
      <c r="C30" s="5" t="s">
        <v>16</v>
      </c>
      <c r="D30" s="5"/>
      <c r="E30" s="5" t="s">
        <v>16</v>
      </c>
      <c r="F30" s="5"/>
      <c r="G30" s="5" t="s">
        <v>16</v>
      </c>
      <c r="H30" s="5"/>
      <c r="I30" s="5" t="s">
        <v>16</v>
      </c>
      <c r="J30" s="5"/>
      <c r="K30" s="5" t="s">
        <v>16</v>
      </c>
      <c r="L30" s="5"/>
      <c r="M30" s="1" t="s">
        <v>16</v>
      </c>
      <c r="O30" s="90"/>
      <c r="P30" s="1" t="s">
        <v>16</v>
      </c>
      <c r="R30" s="1" t="s">
        <v>16</v>
      </c>
      <c r="T30" s="1" t="s">
        <v>16</v>
      </c>
      <c r="V30" s="1" t="s">
        <v>16</v>
      </c>
      <c r="X30" s="1" t="s">
        <v>16</v>
      </c>
      <c r="Z30" s="1" t="s">
        <v>16</v>
      </c>
      <c r="AB30" s="1" t="s">
        <v>16</v>
      </c>
    </row>
    <row r="31" spans="1:29" ht="15" x14ac:dyDescent="0.2">
      <c r="A31" s="116">
        <f>'Fert Calculator'!B62</f>
        <v>0</v>
      </c>
      <c r="B31" s="5"/>
      <c r="C31" s="5">
        <f>'Fert Calculator'!B67</f>
        <v>0</v>
      </c>
      <c r="D31" s="5"/>
      <c r="E31" s="5">
        <f>'Fert Calculator'!B72</f>
        <v>0</v>
      </c>
      <c r="F31" s="5"/>
      <c r="G31" s="5">
        <f>'Fert Calculator'!B77</f>
        <v>0</v>
      </c>
      <c r="H31" s="5"/>
      <c r="I31" s="5">
        <f>'Fert Calculator'!B82</f>
        <v>0</v>
      </c>
      <c r="J31" s="5"/>
      <c r="K31" s="5" t="e">
        <f>'Fert Calculator'!#REF!</f>
        <v>#REF!</v>
      </c>
      <c r="L31" s="5"/>
      <c r="M31" s="1" t="e">
        <f>'Fert Calculator'!#REF!</f>
        <v>#REF!</v>
      </c>
      <c r="O31" s="93"/>
      <c r="P31" s="1" t="e">
        <f>'Fert Calculator'!#REF!</f>
        <v>#REF!</v>
      </c>
      <c r="R31" s="1" t="e">
        <f>'Fert Calculator'!#REF!</f>
        <v>#REF!</v>
      </c>
      <c r="T31" s="1" t="e">
        <f>'Fert Calculator'!#REF!</f>
        <v>#REF!</v>
      </c>
      <c r="V31" s="1" t="e">
        <f>'Fert Calculator'!#REF!</f>
        <v>#REF!</v>
      </c>
      <c r="X31" s="1" t="e">
        <f>'Fert Calculator'!#REF!</f>
        <v>#REF!</v>
      </c>
      <c r="Z31" s="1" t="e">
        <f>'Fert Calculator'!#REF!</f>
        <v>#REF!</v>
      </c>
      <c r="AB31" s="1" t="e">
        <f>'Fert Calculator'!#REF!</f>
        <v>#REF!</v>
      </c>
    </row>
    <row r="32" spans="1:29" ht="15" x14ac:dyDescent="0.2">
      <c r="A32" s="116" t="s">
        <v>52</v>
      </c>
      <c r="B32" s="5"/>
      <c r="C32" s="5" t="s">
        <v>52</v>
      </c>
      <c r="D32" s="5"/>
      <c r="E32" s="5" t="s">
        <v>52</v>
      </c>
      <c r="F32" s="5"/>
      <c r="G32" s="5" t="s">
        <v>52</v>
      </c>
      <c r="H32" s="5"/>
      <c r="I32" s="5" t="s">
        <v>52</v>
      </c>
      <c r="J32" s="5"/>
      <c r="K32" s="5" t="s">
        <v>52</v>
      </c>
      <c r="L32" s="5"/>
      <c r="M32" s="1" t="s">
        <v>52</v>
      </c>
      <c r="O32" s="93"/>
      <c r="P32" s="1" t="s">
        <v>52</v>
      </c>
      <c r="R32" s="1" t="s">
        <v>52</v>
      </c>
      <c r="T32" s="1" t="s">
        <v>52</v>
      </c>
      <c r="V32" s="1" t="s">
        <v>52</v>
      </c>
      <c r="X32" s="1" t="s">
        <v>52</v>
      </c>
      <c r="Z32" s="1" t="s">
        <v>52</v>
      </c>
      <c r="AB32" s="1" t="s">
        <v>52</v>
      </c>
    </row>
    <row r="33" spans="1:28" ht="15" x14ac:dyDescent="0.2">
      <c r="A33" s="116">
        <f>'Fert Calculator'!E62*1000</f>
        <v>0</v>
      </c>
      <c r="B33" s="5"/>
      <c r="C33" s="5">
        <f>'Fert Calculator'!E67*1000</f>
        <v>0</v>
      </c>
      <c r="D33" s="5"/>
      <c r="E33" s="5">
        <f>'Fert Calculator'!E72*1000</f>
        <v>0</v>
      </c>
      <c r="F33" s="5"/>
      <c r="G33" s="5">
        <f>'Fert Calculator'!E77*1000</f>
        <v>0</v>
      </c>
      <c r="H33" s="5"/>
      <c r="I33" s="5">
        <f>'Fert Calculator'!E82*1000</f>
        <v>0</v>
      </c>
      <c r="J33" s="5"/>
      <c r="K33" s="5" t="e">
        <f>'Fert Calculator'!#REF!*1000</f>
        <v>#REF!</v>
      </c>
      <c r="L33" s="5"/>
      <c r="M33" s="1" t="e">
        <f>'Fert Calculator'!#REF!*1000</f>
        <v>#REF!</v>
      </c>
      <c r="O33" s="93"/>
      <c r="P33" s="1" t="e">
        <f>'Fert Calculator'!#REF!*1000</f>
        <v>#REF!</v>
      </c>
      <c r="R33" s="1" t="e">
        <f>'Fert Calculator'!#REF!*1000</f>
        <v>#REF!</v>
      </c>
      <c r="T33" s="1" t="e">
        <f>'Fert Calculator'!#REF!*1000</f>
        <v>#REF!</v>
      </c>
      <c r="V33" s="1" t="e">
        <f>'Fert Calculator'!#REF!*1000</f>
        <v>#REF!</v>
      </c>
      <c r="X33" s="1" t="e">
        <f>'Fert Calculator'!#REF!*1000</f>
        <v>#REF!</v>
      </c>
      <c r="Z33" s="1" t="e">
        <f>'Fert Calculator'!#REF!*1000</f>
        <v>#REF!</v>
      </c>
      <c r="AB33" s="1" t="e">
        <f>'Fert Calculator'!#REF!*1000</f>
        <v>#REF!</v>
      </c>
    </row>
    <row r="34" spans="1:28" ht="15" x14ac:dyDescent="0.2">
      <c r="A34" s="117"/>
      <c r="O34" s="93"/>
    </row>
    <row r="35" spans="1:28" ht="15" x14ac:dyDescent="0.2">
      <c r="A35" s="117" t="s">
        <v>51</v>
      </c>
      <c r="C35" s="1" t="s">
        <v>51</v>
      </c>
      <c r="E35" s="1" t="s">
        <v>51</v>
      </c>
      <c r="G35" s="1" t="s">
        <v>51</v>
      </c>
      <c r="I35" s="1" t="s">
        <v>51</v>
      </c>
      <c r="K35" s="1" t="s">
        <v>51</v>
      </c>
      <c r="M35" s="1" t="s">
        <v>51</v>
      </c>
      <c r="O35" s="93"/>
      <c r="P35" s="1" t="s">
        <v>51</v>
      </c>
      <c r="R35" s="1" t="s">
        <v>51</v>
      </c>
      <c r="T35" s="1" t="s">
        <v>51</v>
      </c>
      <c r="V35" s="1" t="s">
        <v>51</v>
      </c>
      <c r="X35" s="1" t="s">
        <v>51</v>
      </c>
      <c r="Z35" s="1" t="s">
        <v>51</v>
      </c>
      <c r="AB35" s="1" t="s">
        <v>51</v>
      </c>
    </row>
    <row r="36" spans="1:28" ht="15" x14ac:dyDescent="0.2">
      <c r="A36" s="117">
        <f>IF(A29&gt;0,(A29),IF(A31&gt;0,(A31),IF(A33&gt;0,(A33),(0))))</f>
        <v>0</v>
      </c>
      <c r="C36" s="1">
        <f>IF(C29&gt;0,(C29),IF(C31&gt;0,(C31),IF(C33&gt;0,(C33),(0))))</f>
        <v>0</v>
      </c>
      <c r="E36" s="1">
        <f>IF(E29&gt;0,(E29),IF(E31&gt;0,(E31),IF(E33&gt;0,(E33),(0))))</f>
        <v>0</v>
      </c>
      <c r="G36" s="1">
        <f>IF(G29&gt;0,(G29),IF(G31&gt;0,(G31),IF(G33&gt;0,(G33),(0))))</f>
        <v>0</v>
      </c>
      <c r="I36" s="1">
        <f>IF(I29&gt;0,(I29),IF(I31&gt;0,(I31),IF(I33&gt;0,(I33),(0))))</f>
        <v>0</v>
      </c>
      <c r="K36" s="1" t="e">
        <f>IF(K29&gt;0,(K29),IF(K31&gt;0,(K31),IF(K33&gt;0,(K33),(0))))</f>
        <v>#REF!</v>
      </c>
      <c r="M36" s="1" t="e">
        <f>IF(M29&gt;0,(M29),IF(M31&gt;0,(M31),IF(M33&gt;0,(M33),(0))))</f>
        <v>#REF!</v>
      </c>
      <c r="O36" s="93"/>
      <c r="P36" s="1" t="e">
        <f>IF(P29&gt;0,(P29),IF(P31&gt;0,(P31),IF(P33&gt;0,(P33),(0))))</f>
        <v>#REF!</v>
      </c>
      <c r="R36" s="1" t="e">
        <f>IF(R29&gt;0,(R29),IF(R31&gt;0,(R31),IF(R33&gt;0,(R33),(0))))</f>
        <v>#REF!</v>
      </c>
      <c r="T36" s="1" t="e">
        <f>IF(T29&gt;0,(T29),IF(T31&gt;0,(T31),IF(T33&gt;0,(T33),(0))))</f>
        <v>#REF!</v>
      </c>
      <c r="V36" s="1" t="e">
        <f>IF(V29&gt;0,(V29),IF(V31&gt;0,(V31),IF(V33&gt;0,(V33),(0))))</f>
        <v>#REF!</v>
      </c>
      <c r="X36" s="1" t="e">
        <f>IF(X29&gt;0,(X29),IF(X31&gt;0,(X31),IF(X33&gt;0,(X33),(0))))</f>
        <v>#REF!</v>
      </c>
      <c r="Z36" s="1" t="e">
        <f>IF(Z29&gt;0,(Z29),IF(Z31&gt;0,(Z31),IF(Z33&gt;0,(Z33),(0))))</f>
        <v>#REF!</v>
      </c>
      <c r="AB36" s="1" t="e">
        <f>IF(AB29&gt;0,(AB29),IF(AB31&gt;0,(AB31),IF(AB33&gt;0,(AB33),(0))))</f>
        <v>#REF!</v>
      </c>
    </row>
    <row r="37" spans="1:28" ht="15" x14ac:dyDescent="0.3">
      <c r="O37" s="118"/>
    </row>
  </sheetData>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83"/>
  <sheetViews>
    <sheetView zoomScale="90" zoomScaleNormal="90" workbookViewId="0">
      <selection activeCell="B2" sqref="B2:G417"/>
    </sheetView>
  </sheetViews>
  <sheetFormatPr defaultRowHeight="15.75" x14ac:dyDescent="0.25"/>
  <cols>
    <col min="1" max="1" width="3" style="5" customWidth="1"/>
    <col min="2" max="2" width="25.7109375" style="138" customWidth="1"/>
    <col min="3" max="3" width="7.140625" style="135" customWidth="1"/>
    <col min="4" max="4" width="6.7109375" style="135" customWidth="1"/>
    <col min="5" max="6" width="6.85546875" style="135" customWidth="1"/>
    <col min="7" max="7" width="13" style="133" customWidth="1"/>
    <col min="8" max="8" width="5.7109375" style="5" customWidth="1"/>
    <col min="14" max="247" width="8.85546875" style="5"/>
    <col min="248" max="248" width="33.140625" style="5" customWidth="1"/>
    <col min="249" max="503" width="8.85546875" style="5"/>
    <col min="504" max="504" width="33.140625" style="5" customWidth="1"/>
    <col min="505" max="759" width="8.85546875" style="5"/>
    <col min="760" max="760" width="33.140625" style="5" customWidth="1"/>
    <col min="761" max="1015" width="8.85546875" style="5"/>
    <col min="1016" max="1016" width="33.140625" style="5" customWidth="1"/>
    <col min="1017" max="1271" width="8.85546875" style="5"/>
    <col min="1272" max="1272" width="33.140625" style="5" customWidth="1"/>
    <col min="1273" max="1527" width="8.85546875" style="5"/>
    <col min="1528" max="1528" width="33.140625" style="5" customWidth="1"/>
    <col min="1529" max="1783" width="8.85546875" style="5"/>
    <col min="1784" max="1784" width="33.140625" style="5" customWidth="1"/>
    <col min="1785" max="2039" width="8.85546875" style="5"/>
    <col min="2040" max="2040" width="33.140625" style="5" customWidth="1"/>
    <col min="2041" max="2295" width="8.85546875" style="5"/>
    <col min="2296" max="2296" width="33.140625" style="5" customWidth="1"/>
    <col min="2297" max="2551" width="8.85546875" style="5"/>
    <col min="2552" max="2552" width="33.140625" style="5" customWidth="1"/>
    <col min="2553" max="2807" width="8.85546875" style="5"/>
    <col min="2808" max="2808" width="33.140625" style="5" customWidth="1"/>
    <col min="2809" max="3063" width="8.85546875" style="5"/>
    <col min="3064" max="3064" width="33.140625" style="5" customWidth="1"/>
    <col min="3065" max="3319" width="8.85546875" style="5"/>
    <col min="3320" max="3320" width="33.140625" style="5" customWidth="1"/>
    <col min="3321" max="3575" width="8.85546875" style="5"/>
    <col min="3576" max="3576" width="33.140625" style="5" customWidth="1"/>
    <col min="3577" max="3831" width="8.85546875" style="5"/>
    <col min="3832" max="3832" width="33.140625" style="5" customWidth="1"/>
    <col min="3833" max="4087" width="8.85546875" style="5"/>
    <col min="4088" max="4088" width="33.140625" style="5" customWidth="1"/>
    <col min="4089" max="4343" width="8.85546875" style="5"/>
    <col min="4344" max="4344" width="33.140625" style="5" customWidth="1"/>
    <col min="4345" max="4599" width="8.85546875" style="5"/>
    <col min="4600" max="4600" width="33.140625" style="5" customWidth="1"/>
    <col min="4601" max="4855" width="8.85546875" style="5"/>
    <col min="4856" max="4856" width="33.140625" style="5" customWidth="1"/>
    <col min="4857" max="5111" width="8.85546875" style="5"/>
    <col min="5112" max="5112" width="33.140625" style="5" customWidth="1"/>
    <col min="5113" max="5367" width="8.85546875" style="5"/>
    <col min="5368" max="5368" width="33.140625" style="5" customWidth="1"/>
    <col min="5369" max="5623" width="8.85546875" style="5"/>
    <col min="5624" max="5624" width="33.140625" style="5" customWidth="1"/>
    <col min="5625" max="5879" width="8.85546875" style="5"/>
    <col min="5880" max="5880" width="33.140625" style="5" customWidth="1"/>
    <col min="5881" max="6135" width="8.85546875" style="5"/>
    <col min="6136" max="6136" width="33.140625" style="5" customWidth="1"/>
    <col min="6137" max="6391" width="8.85546875" style="5"/>
    <col min="6392" max="6392" width="33.140625" style="5" customWidth="1"/>
    <col min="6393" max="6647" width="8.85546875" style="5"/>
    <col min="6648" max="6648" width="33.140625" style="5" customWidth="1"/>
    <col min="6649" max="6903" width="8.85546875" style="5"/>
    <col min="6904" max="6904" width="33.140625" style="5" customWidth="1"/>
    <col min="6905" max="7159" width="8.85546875" style="5"/>
    <col min="7160" max="7160" width="33.140625" style="5" customWidth="1"/>
    <col min="7161" max="7415" width="8.85546875" style="5"/>
    <col min="7416" max="7416" width="33.140625" style="5" customWidth="1"/>
    <col min="7417" max="7671" width="8.85546875" style="5"/>
    <col min="7672" max="7672" width="33.140625" style="5" customWidth="1"/>
    <col min="7673" max="7927" width="8.85546875" style="5"/>
    <col min="7928" max="7928" width="33.140625" style="5" customWidth="1"/>
    <col min="7929" max="8183" width="8.85546875" style="5"/>
    <col min="8184" max="8184" width="33.140625" style="5" customWidth="1"/>
    <col min="8185" max="8439" width="8.85546875" style="5"/>
    <col min="8440" max="8440" width="33.140625" style="5" customWidth="1"/>
    <col min="8441" max="8695" width="8.85546875" style="5"/>
    <col min="8696" max="8696" width="33.140625" style="5" customWidth="1"/>
    <col min="8697" max="8951" width="8.85546875" style="5"/>
    <col min="8952" max="8952" width="33.140625" style="5" customWidth="1"/>
    <col min="8953" max="9207" width="8.85546875" style="5"/>
    <col min="9208" max="9208" width="33.140625" style="5" customWidth="1"/>
    <col min="9209" max="9463" width="8.85546875" style="5"/>
    <col min="9464" max="9464" width="33.140625" style="5" customWidth="1"/>
    <col min="9465" max="9719" width="8.85546875" style="5"/>
    <col min="9720" max="9720" width="33.140625" style="5" customWidth="1"/>
    <col min="9721" max="9975" width="8.85546875" style="5"/>
    <col min="9976" max="9976" width="33.140625" style="5" customWidth="1"/>
    <col min="9977" max="10231" width="8.85546875" style="5"/>
    <col min="10232" max="10232" width="33.140625" style="5" customWidth="1"/>
    <col min="10233" max="10487" width="8.85546875" style="5"/>
    <col min="10488" max="10488" width="33.140625" style="5" customWidth="1"/>
    <col min="10489" max="10743" width="8.85546875" style="5"/>
    <col min="10744" max="10744" width="33.140625" style="5" customWidth="1"/>
    <col min="10745" max="10999" width="8.85546875" style="5"/>
    <col min="11000" max="11000" width="33.140625" style="5" customWidth="1"/>
    <col min="11001" max="11255" width="8.85546875" style="5"/>
    <col min="11256" max="11256" width="33.140625" style="5" customWidth="1"/>
    <col min="11257" max="11511" width="8.85546875" style="5"/>
    <col min="11512" max="11512" width="33.140625" style="5" customWidth="1"/>
    <col min="11513" max="11767" width="8.85546875" style="5"/>
    <col min="11768" max="11768" width="33.140625" style="5" customWidth="1"/>
    <col min="11769" max="12023" width="8.85546875" style="5"/>
    <col min="12024" max="12024" width="33.140625" style="5" customWidth="1"/>
    <col min="12025" max="12279" width="8.85546875" style="5"/>
    <col min="12280" max="12280" width="33.140625" style="5" customWidth="1"/>
    <col min="12281" max="12535" width="8.85546875" style="5"/>
    <col min="12536" max="12536" width="33.140625" style="5" customWidth="1"/>
    <col min="12537" max="12791" width="8.85546875" style="5"/>
    <col min="12792" max="12792" width="33.140625" style="5" customWidth="1"/>
    <col min="12793" max="13047" width="8.85546875" style="5"/>
    <col min="13048" max="13048" width="33.140625" style="5" customWidth="1"/>
    <col min="13049" max="13303" width="8.85546875" style="5"/>
    <col min="13304" max="13304" width="33.140625" style="5" customWidth="1"/>
    <col min="13305" max="13559" width="8.85546875" style="5"/>
    <col min="13560" max="13560" width="33.140625" style="5" customWidth="1"/>
    <col min="13561" max="13815" width="8.85546875" style="5"/>
    <col min="13816" max="13816" width="33.140625" style="5" customWidth="1"/>
    <col min="13817" max="14071" width="8.85546875" style="5"/>
    <col min="14072" max="14072" width="33.140625" style="5" customWidth="1"/>
    <col min="14073" max="14327" width="8.85546875" style="5"/>
    <col min="14328" max="14328" width="33.140625" style="5" customWidth="1"/>
    <col min="14329" max="14583" width="8.85546875" style="5"/>
    <col min="14584" max="14584" width="33.140625" style="5" customWidth="1"/>
    <col min="14585" max="14839" width="8.85546875" style="5"/>
    <col min="14840" max="14840" width="33.140625" style="5" customWidth="1"/>
    <col min="14841" max="15095" width="8.85546875" style="5"/>
    <col min="15096" max="15096" width="33.140625" style="5" customWidth="1"/>
    <col min="15097" max="15351" width="8.85546875" style="5"/>
    <col min="15352" max="15352" width="33.140625" style="5" customWidth="1"/>
    <col min="15353" max="15607" width="8.85546875" style="5"/>
    <col min="15608" max="15608" width="33.140625" style="5" customWidth="1"/>
    <col min="15609" max="15863" width="8.85546875" style="5"/>
    <col min="15864" max="15864" width="33.140625" style="5" customWidth="1"/>
    <col min="15865" max="16119" width="8.85546875" style="5"/>
    <col min="16120" max="16120" width="33.140625" style="5" customWidth="1"/>
    <col min="16121" max="16379" width="8.85546875" style="5"/>
    <col min="16380" max="16384" width="8.85546875" style="5" customWidth="1"/>
  </cols>
  <sheetData>
    <row r="1" spans="2:8" thickBot="1" x14ac:dyDescent="0.3">
      <c r="B1" s="119" t="s">
        <v>1</v>
      </c>
      <c r="C1" s="120" t="s">
        <v>2</v>
      </c>
      <c r="D1" s="120" t="s">
        <v>3</v>
      </c>
      <c r="E1" s="120" t="s">
        <v>4</v>
      </c>
      <c r="F1" s="120" t="s">
        <v>5</v>
      </c>
      <c r="G1" s="145" t="s">
        <v>480</v>
      </c>
      <c r="H1" s="123"/>
    </row>
    <row r="2" spans="2:8" s="124" customFormat="1" ht="16.149999999999999" customHeight="1" x14ac:dyDescent="0.25">
      <c r="B2" s="151" t="s">
        <v>6</v>
      </c>
      <c r="C2" s="152">
        <v>0</v>
      </c>
      <c r="D2" s="152">
        <v>0</v>
      </c>
      <c r="E2" s="152">
        <v>0</v>
      </c>
      <c r="F2" s="152">
        <v>0</v>
      </c>
      <c r="G2" s="153"/>
      <c r="H2" s="122"/>
    </row>
    <row r="3" spans="2:8" s="124" customFormat="1" ht="16.149999999999999" customHeight="1" x14ac:dyDescent="0.25">
      <c r="B3" s="154" t="s">
        <v>53</v>
      </c>
      <c r="C3" s="155">
        <v>0</v>
      </c>
      <c r="D3" s="155">
        <v>0</v>
      </c>
      <c r="E3" s="155">
        <v>0.09</v>
      </c>
      <c r="F3" s="155">
        <v>0</v>
      </c>
      <c r="G3" s="156"/>
      <c r="H3" s="101"/>
    </row>
    <row r="4" spans="2:8" s="124" customFormat="1" ht="16.149999999999999" customHeight="1" x14ac:dyDescent="0.25">
      <c r="B4" s="157" t="s">
        <v>54</v>
      </c>
      <c r="C4" s="150">
        <v>0.5</v>
      </c>
      <c r="D4" s="150">
        <v>0.01</v>
      </c>
      <c r="E4" s="150">
        <v>2.6</v>
      </c>
      <c r="F4" s="150">
        <v>0.3</v>
      </c>
      <c r="G4" s="156"/>
      <c r="H4" s="125"/>
    </row>
    <row r="5" spans="2:8" s="124" customFormat="1" ht="16.149999999999999" customHeight="1" x14ac:dyDescent="0.25">
      <c r="B5" s="154" t="s">
        <v>55</v>
      </c>
      <c r="C5" s="155">
        <v>18.600000000000001</v>
      </c>
      <c r="D5" s="155">
        <v>1.4</v>
      </c>
      <c r="E5" s="155">
        <v>12.5</v>
      </c>
      <c r="F5" s="155">
        <v>3.6999999999999997</v>
      </c>
      <c r="G5" s="156"/>
      <c r="H5" s="125"/>
    </row>
    <row r="6" spans="2:8" s="124" customFormat="1" ht="16.149999999999999" customHeight="1" x14ac:dyDescent="0.25">
      <c r="B6" s="154" t="s">
        <v>56</v>
      </c>
      <c r="C6" s="155">
        <v>18.7</v>
      </c>
      <c r="D6" s="155">
        <v>2</v>
      </c>
      <c r="E6" s="155">
        <v>12.5</v>
      </c>
      <c r="F6" s="155">
        <v>2.6</v>
      </c>
      <c r="G6" s="156"/>
      <c r="H6" s="125"/>
    </row>
    <row r="7" spans="2:8" s="124" customFormat="1" ht="16.149999999999999" customHeight="1" x14ac:dyDescent="0.25">
      <c r="B7" s="154" t="s">
        <v>57</v>
      </c>
      <c r="C7" s="155">
        <v>18.399999999999999</v>
      </c>
      <c r="D7" s="155">
        <v>3</v>
      </c>
      <c r="E7" s="155">
        <v>12.5</v>
      </c>
      <c r="F7" s="155">
        <v>1.9</v>
      </c>
      <c r="G7" s="156"/>
      <c r="H7" s="125"/>
    </row>
    <row r="8" spans="2:8" s="124" customFormat="1" ht="16.149999999999999" customHeight="1" x14ac:dyDescent="0.25">
      <c r="B8" s="154" t="s">
        <v>58</v>
      </c>
      <c r="C8" s="155">
        <v>19.7</v>
      </c>
      <c r="D8" s="155">
        <v>2</v>
      </c>
      <c r="E8" s="155">
        <v>10</v>
      </c>
      <c r="F8" s="155">
        <v>3.8</v>
      </c>
      <c r="G8" s="156"/>
      <c r="H8" s="125"/>
    </row>
    <row r="9" spans="2:8" s="124" customFormat="1" ht="16.149999999999999" customHeight="1" x14ac:dyDescent="0.25">
      <c r="B9" s="154" t="s">
        <v>59</v>
      </c>
      <c r="C9" s="155">
        <v>17.899999999999999</v>
      </c>
      <c r="D9" s="155">
        <v>0</v>
      </c>
      <c r="E9" s="155">
        <v>15</v>
      </c>
      <c r="F9" s="155">
        <v>3.6</v>
      </c>
      <c r="G9" s="156"/>
      <c r="H9" s="125"/>
    </row>
    <row r="10" spans="2:8" s="124" customFormat="1" ht="16.149999999999999" customHeight="1" x14ac:dyDescent="0.25">
      <c r="B10" s="154" t="s">
        <v>60</v>
      </c>
      <c r="C10" s="155">
        <v>16.900000000000002</v>
      </c>
      <c r="D10" s="155">
        <v>0</v>
      </c>
      <c r="E10" s="155">
        <v>14.399999999999999</v>
      </c>
      <c r="F10" s="155">
        <v>8.6999999999999993</v>
      </c>
      <c r="G10" s="156"/>
      <c r="H10" s="125"/>
    </row>
    <row r="11" spans="2:8" s="124" customFormat="1" ht="16.149999999999999" customHeight="1" x14ac:dyDescent="0.25">
      <c r="B11" s="154" t="s">
        <v>61</v>
      </c>
      <c r="C11" s="155">
        <v>18.899999999999999</v>
      </c>
      <c r="D11" s="155">
        <v>0</v>
      </c>
      <c r="E11" s="155">
        <v>12.5</v>
      </c>
      <c r="F11" s="155">
        <v>4.8</v>
      </c>
      <c r="G11" s="156"/>
      <c r="H11" s="101"/>
    </row>
    <row r="12" spans="2:8" s="124" customFormat="1" ht="16.149999999999999" customHeight="1" x14ac:dyDescent="0.25">
      <c r="B12" s="154" t="s">
        <v>62</v>
      </c>
      <c r="C12" s="155">
        <v>25.4</v>
      </c>
      <c r="D12" s="155">
        <v>5.2</v>
      </c>
      <c r="E12" s="155">
        <v>14.499999999999998</v>
      </c>
      <c r="F12" s="155">
        <v>0.4</v>
      </c>
      <c r="G12" s="156"/>
      <c r="H12" s="125"/>
    </row>
    <row r="13" spans="2:8" s="124" customFormat="1" ht="16.149999999999999" customHeight="1" x14ac:dyDescent="0.25">
      <c r="B13" s="154" t="s">
        <v>63</v>
      </c>
      <c r="C13" s="155">
        <v>24.3</v>
      </c>
      <c r="D13" s="155">
        <v>5</v>
      </c>
      <c r="E13" s="155">
        <v>13.5</v>
      </c>
      <c r="F13" s="155">
        <v>2.6</v>
      </c>
      <c r="G13" s="156"/>
      <c r="H13" s="125"/>
    </row>
    <row r="14" spans="2:8" s="124" customFormat="1" ht="16.149999999999999" customHeight="1" x14ac:dyDescent="0.25">
      <c r="B14" s="154" t="s">
        <v>64</v>
      </c>
      <c r="C14" s="155">
        <v>32.700000000000003</v>
      </c>
      <c r="D14" s="155">
        <v>0</v>
      </c>
      <c r="E14" s="155">
        <v>14.499999999999998</v>
      </c>
      <c r="F14" s="155">
        <v>0</v>
      </c>
      <c r="G14" s="156"/>
      <c r="H14" s="125"/>
    </row>
    <row r="15" spans="2:8" s="124" customFormat="1" ht="16.149999999999999" customHeight="1" x14ac:dyDescent="0.25">
      <c r="B15" s="154" t="s">
        <v>65</v>
      </c>
      <c r="C15" s="155">
        <v>29.7</v>
      </c>
      <c r="D15" s="155">
        <v>0</v>
      </c>
      <c r="E15" s="155">
        <v>13.5</v>
      </c>
      <c r="F15" s="155">
        <v>3.6000000000000005</v>
      </c>
      <c r="G15" s="156"/>
      <c r="H15" s="125"/>
    </row>
    <row r="16" spans="2:8" s="124" customFormat="1" ht="16.149999999999999" customHeight="1" x14ac:dyDescent="0.25">
      <c r="B16" s="154" t="s">
        <v>66</v>
      </c>
      <c r="C16" s="155">
        <v>24.9</v>
      </c>
      <c r="D16" s="155">
        <v>2.6</v>
      </c>
      <c r="E16" s="155">
        <v>19</v>
      </c>
      <c r="F16" s="155">
        <v>0.2</v>
      </c>
      <c r="G16" s="156"/>
      <c r="H16" s="125"/>
    </row>
    <row r="17" spans="2:8" s="124" customFormat="1" ht="16.149999999999999" customHeight="1" x14ac:dyDescent="0.25">
      <c r="B17" s="154" t="s">
        <v>67</v>
      </c>
      <c r="C17" s="155">
        <v>23.200000000000003</v>
      </c>
      <c r="D17" s="155">
        <v>2</v>
      </c>
      <c r="E17" s="155">
        <v>17.5</v>
      </c>
      <c r="F17" s="155">
        <v>3.8</v>
      </c>
      <c r="G17" s="156"/>
      <c r="H17" s="125"/>
    </row>
    <row r="18" spans="2:8" s="124" customFormat="1" ht="16.149999999999999" customHeight="1" x14ac:dyDescent="0.25">
      <c r="B18" s="154" t="s">
        <v>424</v>
      </c>
      <c r="C18" s="155">
        <v>25.3</v>
      </c>
      <c r="D18" s="155">
        <v>3.6</v>
      </c>
      <c r="E18" s="155">
        <v>17</v>
      </c>
      <c r="F18" s="155">
        <v>0.3</v>
      </c>
      <c r="G18" s="156"/>
      <c r="H18" s="125"/>
    </row>
    <row r="19" spans="2:8" s="124" customFormat="1" ht="16.149999999999999" customHeight="1" x14ac:dyDescent="0.25">
      <c r="B19" s="154" t="s">
        <v>68</v>
      </c>
      <c r="C19" s="155">
        <v>24.4</v>
      </c>
      <c r="D19" s="155">
        <v>3</v>
      </c>
      <c r="E19" s="155">
        <v>15.5</v>
      </c>
      <c r="F19" s="155">
        <v>3.1</v>
      </c>
      <c r="G19" s="156"/>
      <c r="H19" s="122"/>
    </row>
    <row r="20" spans="2:8" s="124" customFormat="1" ht="16.149999999999999" customHeight="1" x14ac:dyDescent="0.25">
      <c r="B20" s="154" t="s">
        <v>69</v>
      </c>
      <c r="C20" s="155">
        <v>27.500000000000004</v>
      </c>
      <c r="D20" s="155">
        <v>2.4</v>
      </c>
      <c r="E20" s="155">
        <v>16.5</v>
      </c>
      <c r="F20" s="155">
        <v>0.2</v>
      </c>
      <c r="G20" s="156"/>
      <c r="H20" s="122"/>
    </row>
    <row r="21" spans="2:8" s="124" customFormat="1" ht="16.149999999999999" customHeight="1" x14ac:dyDescent="0.25">
      <c r="B21" s="154" t="s">
        <v>70</v>
      </c>
      <c r="C21" s="155">
        <v>25.5</v>
      </c>
      <c r="D21" s="155">
        <v>2.4</v>
      </c>
      <c r="E21" s="155">
        <v>15.5</v>
      </c>
      <c r="F21" s="155">
        <v>2.8</v>
      </c>
      <c r="G21" s="156"/>
      <c r="H21" s="122"/>
    </row>
    <row r="22" spans="2:8" s="124" customFormat="1" ht="16.149999999999999" customHeight="1" x14ac:dyDescent="0.25">
      <c r="B22" s="154" t="s">
        <v>71</v>
      </c>
      <c r="C22" s="155">
        <v>24.2</v>
      </c>
      <c r="D22" s="155">
        <v>3.6000000000000005</v>
      </c>
      <c r="E22" s="155">
        <v>16</v>
      </c>
      <c r="F22" s="155">
        <v>2.2000000000000002</v>
      </c>
      <c r="G22" s="156"/>
      <c r="H22" s="122"/>
    </row>
    <row r="23" spans="2:8" s="124" customFormat="1" ht="16.149999999999999" customHeight="1" x14ac:dyDescent="0.25">
      <c r="B23" s="154" t="s">
        <v>72</v>
      </c>
      <c r="C23" s="155">
        <v>28.799999999999997</v>
      </c>
      <c r="D23" s="155">
        <v>3.4000000000000004</v>
      </c>
      <c r="E23" s="155">
        <v>13.5</v>
      </c>
      <c r="F23" s="155">
        <v>0.3</v>
      </c>
      <c r="G23" s="156"/>
      <c r="H23" s="122"/>
    </row>
    <row r="24" spans="2:8" s="124" customFormat="1" ht="16.149999999999999" customHeight="1" x14ac:dyDescent="0.25">
      <c r="B24" s="154" t="s">
        <v>73</v>
      </c>
      <c r="C24" s="155">
        <v>27.5</v>
      </c>
      <c r="D24" s="155">
        <v>3.4000000000000004</v>
      </c>
      <c r="E24" s="155">
        <v>13</v>
      </c>
      <c r="F24" s="155">
        <v>2</v>
      </c>
      <c r="G24" s="156"/>
      <c r="H24" s="122"/>
    </row>
    <row r="25" spans="2:8" s="124" customFormat="1" ht="16.149999999999999" customHeight="1" x14ac:dyDescent="0.25">
      <c r="B25" s="154" t="s">
        <v>425</v>
      </c>
      <c r="C25" s="155">
        <v>23</v>
      </c>
      <c r="D25" s="155">
        <v>2</v>
      </c>
      <c r="E25" s="155">
        <v>22</v>
      </c>
      <c r="F25" s="155">
        <v>0.2</v>
      </c>
      <c r="G25" s="156"/>
      <c r="H25" s="122"/>
    </row>
    <row r="26" spans="2:8" s="124" customFormat="1" ht="16.149999999999999" customHeight="1" x14ac:dyDescent="0.25">
      <c r="B26" s="154" t="s">
        <v>74</v>
      </c>
      <c r="C26" s="155">
        <v>29.7</v>
      </c>
      <c r="D26" s="155">
        <v>2.8</v>
      </c>
      <c r="E26" s="155">
        <v>13.5</v>
      </c>
      <c r="F26" s="155">
        <v>0.2</v>
      </c>
      <c r="G26" s="156"/>
      <c r="H26" s="122"/>
    </row>
    <row r="27" spans="2:8" s="124" customFormat="1" ht="16.149999999999999" customHeight="1" x14ac:dyDescent="0.25">
      <c r="B27" s="154" t="s">
        <v>75</v>
      </c>
      <c r="C27" s="155">
        <v>28.6</v>
      </c>
      <c r="D27" s="155">
        <v>2</v>
      </c>
      <c r="E27" s="155">
        <v>12.5</v>
      </c>
      <c r="F27" s="155">
        <v>3</v>
      </c>
      <c r="G27" s="156"/>
      <c r="H27" s="122"/>
    </row>
    <row r="28" spans="2:8" s="124" customFormat="1" ht="16.149999999999999" customHeight="1" x14ac:dyDescent="0.25">
      <c r="B28" s="154" t="s">
        <v>76</v>
      </c>
      <c r="C28" s="155">
        <v>8.5</v>
      </c>
      <c r="D28" s="155">
        <v>9.4</v>
      </c>
      <c r="E28" s="155">
        <v>26.5</v>
      </c>
      <c r="F28" s="155">
        <v>0.8</v>
      </c>
      <c r="G28" s="156"/>
      <c r="H28" s="122"/>
    </row>
    <row r="29" spans="2:8" s="124" customFormat="1" ht="16.149999999999999" customHeight="1" x14ac:dyDescent="0.25">
      <c r="B29" s="154" t="s">
        <v>77</v>
      </c>
      <c r="C29" s="155">
        <v>9.5</v>
      </c>
      <c r="D29" s="155">
        <v>7.6</v>
      </c>
      <c r="E29" s="155">
        <v>24.5</v>
      </c>
      <c r="F29" s="155">
        <v>3.6999999999999997</v>
      </c>
      <c r="G29" s="156"/>
      <c r="H29" s="122"/>
    </row>
    <row r="30" spans="2:8" s="124" customFormat="1" ht="16.149999999999999" customHeight="1" x14ac:dyDescent="0.25">
      <c r="B30" s="154" t="s">
        <v>78</v>
      </c>
      <c r="C30" s="155">
        <v>23.9</v>
      </c>
      <c r="D30" s="155">
        <v>0</v>
      </c>
      <c r="E30" s="155">
        <v>24</v>
      </c>
      <c r="F30" s="155">
        <v>0</v>
      </c>
      <c r="G30" s="156"/>
      <c r="H30" s="122"/>
    </row>
    <row r="31" spans="2:8" s="124" customFormat="1" ht="16.149999999999999" customHeight="1" x14ac:dyDescent="0.25">
      <c r="B31" s="154" t="s">
        <v>79</v>
      </c>
      <c r="C31" s="155">
        <v>21.6</v>
      </c>
      <c r="D31" s="155">
        <v>0</v>
      </c>
      <c r="E31" s="155">
        <v>21.5</v>
      </c>
      <c r="F31" s="155">
        <v>4.3</v>
      </c>
      <c r="G31" s="156"/>
      <c r="H31" s="122"/>
    </row>
    <row r="32" spans="2:8" s="124" customFormat="1" ht="16.149999999999999" customHeight="1" x14ac:dyDescent="0.25">
      <c r="B32" s="154" t="s">
        <v>80</v>
      </c>
      <c r="C32" s="155">
        <v>11.5</v>
      </c>
      <c r="D32" s="155">
        <v>12.8</v>
      </c>
      <c r="E32" s="155">
        <v>18</v>
      </c>
      <c r="F32" s="155">
        <v>1</v>
      </c>
      <c r="G32" s="156"/>
      <c r="H32" s="101"/>
    </row>
    <row r="33" spans="2:8" s="124" customFormat="1" ht="16.149999999999999" customHeight="1" x14ac:dyDescent="0.25">
      <c r="B33" s="154" t="s">
        <v>81</v>
      </c>
      <c r="C33" s="155">
        <v>13</v>
      </c>
      <c r="D33" s="155">
        <v>10.6</v>
      </c>
      <c r="E33" s="155">
        <v>15</v>
      </c>
      <c r="F33" s="155">
        <v>4.9000000000000004</v>
      </c>
      <c r="G33" s="156"/>
      <c r="H33" s="101"/>
    </row>
    <row r="34" spans="2:8" s="124" customFormat="1" ht="16.149999999999999" customHeight="1" x14ac:dyDescent="0.25">
      <c r="B34" s="154" t="s">
        <v>82</v>
      </c>
      <c r="C34" s="155">
        <v>14.2</v>
      </c>
      <c r="D34" s="155">
        <v>12.9</v>
      </c>
      <c r="E34" s="155">
        <v>0</v>
      </c>
      <c r="F34" s="155">
        <v>10.7</v>
      </c>
      <c r="G34" s="156"/>
      <c r="H34" s="101"/>
    </row>
    <row r="35" spans="2:8" s="124" customFormat="1" ht="16.149999999999999" customHeight="1" x14ac:dyDescent="0.25">
      <c r="B35" s="157" t="s">
        <v>83</v>
      </c>
      <c r="C35" s="150">
        <v>12.8</v>
      </c>
      <c r="D35" s="150">
        <v>14.2</v>
      </c>
      <c r="E35" s="150">
        <v>11.9</v>
      </c>
      <c r="F35" s="150">
        <v>6.4</v>
      </c>
      <c r="G35" s="156"/>
      <c r="H35" s="101"/>
    </row>
    <row r="36" spans="2:8" s="124" customFormat="1" ht="16.149999999999999" customHeight="1" x14ac:dyDescent="0.25">
      <c r="B36" s="157" t="s">
        <v>436</v>
      </c>
      <c r="C36" s="150">
        <v>8</v>
      </c>
      <c r="D36" s="150">
        <v>15.4</v>
      </c>
      <c r="E36" s="150">
        <v>5</v>
      </c>
      <c r="F36" s="150">
        <v>0</v>
      </c>
      <c r="G36" s="156"/>
      <c r="H36" s="101"/>
    </row>
    <row r="37" spans="2:8" s="124" customFormat="1" ht="16.149999999999999" customHeight="1" x14ac:dyDescent="0.25">
      <c r="B37" s="157" t="s">
        <v>437</v>
      </c>
      <c r="C37" s="150">
        <v>1.8</v>
      </c>
      <c r="D37" s="150">
        <v>22</v>
      </c>
      <c r="E37" s="150">
        <v>7.5</v>
      </c>
      <c r="F37" s="150">
        <v>0</v>
      </c>
      <c r="G37" s="156"/>
      <c r="H37" s="101"/>
    </row>
    <row r="38" spans="2:8" s="124" customFormat="1" ht="16.149999999999999" customHeight="1" x14ac:dyDescent="0.25">
      <c r="B38" s="154" t="s">
        <v>84</v>
      </c>
      <c r="C38" s="155">
        <v>2.98</v>
      </c>
      <c r="D38" s="155">
        <v>0.80999999999999994</v>
      </c>
      <c r="E38" s="155">
        <v>1.92</v>
      </c>
      <c r="F38" s="155">
        <v>0.54999999999999993</v>
      </c>
      <c r="G38" s="156"/>
      <c r="H38" s="101"/>
    </row>
    <row r="39" spans="2:8" s="124" customFormat="1" ht="16.149999999999999" customHeight="1" x14ac:dyDescent="0.25">
      <c r="B39" s="157" t="s">
        <v>85</v>
      </c>
      <c r="C39" s="150">
        <v>2.8</v>
      </c>
      <c r="D39" s="150">
        <v>0</v>
      </c>
      <c r="E39" s="150">
        <v>0</v>
      </c>
      <c r="F39" s="150">
        <v>0</v>
      </c>
      <c r="G39" s="156"/>
      <c r="H39" s="101"/>
    </row>
    <row r="40" spans="2:8" s="124" customFormat="1" ht="16.149999999999999" customHeight="1" x14ac:dyDescent="0.25">
      <c r="B40" s="157" t="s">
        <v>86</v>
      </c>
      <c r="C40" s="150">
        <v>0.9</v>
      </c>
      <c r="D40" s="150">
        <v>0</v>
      </c>
      <c r="E40" s="150">
        <v>0</v>
      </c>
      <c r="F40" s="150">
        <v>0</v>
      </c>
      <c r="G40" s="156"/>
      <c r="H40" s="101"/>
    </row>
    <row r="41" spans="2:8" s="124" customFormat="1" ht="16.149999999999999" customHeight="1" x14ac:dyDescent="0.25">
      <c r="B41" s="154" t="s">
        <v>87</v>
      </c>
      <c r="C41" s="155">
        <v>18</v>
      </c>
      <c r="D41" s="155">
        <v>20</v>
      </c>
      <c r="E41" s="155">
        <v>0</v>
      </c>
      <c r="F41" s="155">
        <v>1.6</v>
      </c>
      <c r="G41" s="156"/>
      <c r="H41" s="101"/>
    </row>
    <row r="42" spans="2:8" s="124" customFormat="1" ht="16.149999999999999" customHeight="1" x14ac:dyDescent="0.25">
      <c r="B42" s="154" t="s">
        <v>88</v>
      </c>
      <c r="C42" s="155">
        <v>18.399999999999999</v>
      </c>
      <c r="D42" s="155">
        <v>16</v>
      </c>
      <c r="E42" s="155">
        <v>0</v>
      </c>
      <c r="F42" s="155">
        <v>6.1</v>
      </c>
      <c r="G42" s="156"/>
      <c r="H42" s="101"/>
    </row>
    <row r="43" spans="2:8" s="124" customFormat="1" ht="16.149999999999999" customHeight="1" x14ac:dyDescent="0.25">
      <c r="B43" s="154" t="s">
        <v>397</v>
      </c>
      <c r="C43" s="155">
        <v>42.5</v>
      </c>
      <c r="D43" s="155">
        <v>0</v>
      </c>
      <c r="E43" s="155">
        <v>0</v>
      </c>
      <c r="F43" s="155">
        <v>0</v>
      </c>
      <c r="G43" s="156"/>
      <c r="H43" s="101"/>
    </row>
    <row r="44" spans="2:8" s="124" customFormat="1" ht="16.149999999999999" customHeight="1" x14ac:dyDescent="0.25">
      <c r="B44" s="154" t="s">
        <v>89</v>
      </c>
      <c r="C44" s="155">
        <v>4.25</v>
      </c>
      <c r="D44" s="155">
        <v>0.01</v>
      </c>
      <c r="E44" s="155">
        <v>2.71</v>
      </c>
      <c r="F44" s="155">
        <v>0.44</v>
      </c>
      <c r="G44" s="156"/>
      <c r="H44" s="101"/>
    </row>
    <row r="45" spans="2:8" s="124" customFormat="1" ht="16.149999999999999" customHeight="1" x14ac:dyDescent="0.25">
      <c r="B45" s="154" t="s">
        <v>90</v>
      </c>
      <c r="C45" s="155">
        <v>4.22</v>
      </c>
      <c r="D45" s="155">
        <v>0.35</v>
      </c>
      <c r="E45" s="155">
        <v>2.69</v>
      </c>
      <c r="F45" s="155">
        <v>0.65</v>
      </c>
      <c r="G45" s="156"/>
      <c r="H45" s="101"/>
    </row>
    <row r="46" spans="2:8" s="124" customFormat="1" ht="16.149999999999999" customHeight="1" x14ac:dyDescent="0.25">
      <c r="B46" s="157" t="s">
        <v>91</v>
      </c>
      <c r="C46" s="150">
        <v>12.6</v>
      </c>
      <c r="D46" s="150">
        <v>10</v>
      </c>
      <c r="E46" s="150">
        <v>5.0999999999999996</v>
      </c>
      <c r="F46" s="150">
        <v>0</v>
      </c>
      <c r="G46" s="156"/>
      <c r="H46" s="125"/>
    </row>
    <row r="47" spans="2:8" s="124" customFormat="1" ht="16.149999999999999" customHeight="1" x14ac:dyDescent="0.25">
      <c r="B47" s="154" t="s">
        <v>92</v>
      </c>
      <c r="C47" s="155">
        <v>7.2</v>
      </c>
      <c r="D47" s="155">
        <v>14.000000000000002</v>
      </c>
      <c r="E47" s="155">
        <v>7.1</v>
      </c>
      <c r="F47" s="155">
        <v>0</v>
      </c>
      <c r="G47" s="156"/>
      <c r="H47" s="125"/>
    </row>
    <row r="48" spans="2:8" s="124" customFormat="1" ht="16.149999999999999" customHeight="1" x14ac:dyDescent="0.25">
      <c r="B48" s="154" t="s">
        <v>435</v>
      </c>
      <c r="C48" s="155">
        <v>10</v>
      </c>
      <c r="D48" s="155">
        <v>15</v>
      </c>
      <c r="E48" s="155">
        <v>0</v>
      </c>
      <c r="F48" s="155">
        <v>0</v>
      </c>
      <c r="G48" s="156"/>
      <c r="H48" s="125"/>
    </row>
    <row r="49" spans="2:8" s="124" customFormat="1" ht="16.149999999999999" customHeight="1" x14ac:dyDescent="0.25">
      <c r="B49" s="154" t="s">
        <v>359</v>
      </c>
      <c r="C49" s="155">
        <v>13.76</v>
      </c>
      <c r="D49" s="155">
        <v>13.76</v>
      </c>
      <c r="E49" s="155">
        <v>0</v>
      </c>
      <c r="F49" s="155">
        <v>9.6999999999999993</v>
      </c>
      <c r="G49" s="156"/>
      <c r="H49" s="101"/>
    </row>
    <row r="50" spans="2:8" s="124" customFormat="1" ht="16.149999999999999" customHeight="1" x14ac:dyDescent="0.25">
      <c r="B50" s="154" t="s">
        <v>360</v>
      </c>
      <c r="C50" s="155">
        <v>14.97</v>
      </c>
      <c r="D50" s="155">
        <v>9</v>
      </c>
      <c r="E50" s="155">
        <v>10.53</v>
      </c>
      <c r="F50" s="155">
        <v>8.9</v>
      </c>
      <c r="G50" s="156"/>
      <c r="H50" s="101"/>
    </row>
    <row r="51" spans="2:8" s="124" customFormat="1" ht="16.149999999999999" customHeight="1" x14ac:dyDescent="0.25">
      <c r="B51" s="154" t="s">
        <v>364</v>
      </c>
      <c r="C51" s="155">
        <v>13.7</v>
      </c>
      <c r="D51" s="155">
        <v>8.1999999999999993</v>
      </c>
      <c r="E51" s="155">
        <v>9.9</v>
      </c>
      <c r="F51" s="155">
        <v>9.5</v>
      </c>
      <c r="G51" s="156"/>
      <c r="H51" s="125"/>
    </row>
    <row r="52" spans="2:8" s="124" customFormat="1" ht="16.149999999999999" customHeight="1" x14ac:dyDescent="0.25">
      <c r="B52" s="154" t="s">
        <v>361</v>
      </c>
      <c r="C52" s="155">
        <v>14.2</v>
      </c>
      <c r="D52" s="155">
        <v>11.3</v>
      </c>
      <c r="E52" s="155">
        <v>9.6999999999999993</v>
      </c>
      <c r="F52" s="155">
        <v>10.1</v>
      </c>
      <c r="G52" s="156"/>
      <c r="H52" s="125"/>
    </row>
    <row r="53" spans="2:8" s="124" customFormat="1" ht="16.149999999999999" customHeight="1" x14ac:dyDescent="0.25">
      <c r="B53" s="154" t="s">
        <v>365</v>
      </c>
      <c r="C53" s="155">
        <v>13.4</v>
      </c>
      <c r="D53" s="155">
        <v>7.6</v>
      </c>
      <c r="E53" s="155">
        <v>7.7</v>
      </c>
      <c r="F53" s="155">
        <v>13.6</v>
      </c>
      <c r="G53" s="156"/>
      <c r="H53" s="101"/>
    </row>
    <row r="54" spans="2:8" s="124" customFormat="1" ht="16.149999999999999" customHeight="1" x14ac:dyDescent="0.25">
      <c r="B54" s="154" t="s">
        <v>362</v>
      </c>
      <c r="C54" s="155">
        <v>15.4</v>
      </c>
      <c r="D54" s="155">
        <v>0</v>
      </c>
      <c r="E54" s="155">
        <v>10.5</v>
      </c>
      <c r="F54" s="155">
        <v>22.7</v>
      </c>
      <c r="G54" s="156"/>
      <c r="H54" s="101"/>
    </row>
    <row r="55" spans="2:8" s="124" customFormat="1" ht="16.149999999999999" customHeight="1" x14ac:dyDescent="0.25">
      <c r="B55" s="154" t="s">
        <v>363</v>
      </c>
      <c r="C55" s="155">
        <v>13.8</v>
      </c>
      <c r="D55" s="155">
        <v>4</v>
      </c>
      <c r="E55" s="155">
        <v>12.1</v>
      </c>
      <c r="F55" s="155">
        <v>17.8</v>
      </c>
      <c r="G55" s="156"/>
      <c r="H55" s="101"/>
    </row>
    <row r="56" spans="2:8" s="124" customFormat="1" ht="16.149999999999999" customHeight="1" x14ac:dyDescent="0.25">
      <c r="B56" s="154" t="s">
        <v>366</v>
      </c>
      <c r="C56" s="155">
        <v>11.8</v>
      </c>
      <c r="D56" s="155">
        <v>3.9</v>
      </c>
      <c r="E56" s="155">
        <v>11.7</v>
      </c>
      <c r="F56" s="155">
        <v>17.2</v>
      </c>
      <c r="G56" s="156"/>
      <c r="H56" s="101"/>
    </row>
    <row r="57" spans="2:8" s="124" customFormat="1" ht="16.149999999999999" customHeight="1" x14ac:dyDescent="0.25">
      <c r="B57" s="154" t="s">
        <v>398</v>
      </c>
      <c r="C57" s="155">
        <v>21.2</v>
      </c>
      <c r="D57" s="155">
        <v>0</v>
      </c>
      <c r="E57" s="155">
        <v>23.3</v>
      </c>
      <c r="F57" s="155">
        <v>3.2</v>
      </c>
      <c r="G57" s="156"/>
      <c r="H57" s="101"/>
    </row>
    <row r="58" spans="2:8" s="124" customFormat="1" ht="16.149999999999999" customHeight="1" x14ac:dyDescent="0.25">
      <c r="B58" s="154" t="s">
        <v>93</v>
      </c>
      <c r="C58" s="155">
        <v>25.1</v>
      </c>
      <c r="D58" s="155">
        <v>0</v>
      </c>
      <c r="E58" s="155">
        <v>22.8</v>
      </c>
      <c r="F58" s="155">
        <v>0</v>
      </c>
      <c r="G58" s="156"/>
      <c r="H58" s="101"/>
    </row>
    <row r="59" spans="2:8" s="124" customFormat="1" ht="16.149999999999999" customHeight="1" x14ac:dyDescent="0.25">
      <c r="B59" s="154" t="s">
        <v>386</v>
      </c>
      <c r="C59" s="155">
        <v>26.3</v>
      </c>
      <c r="D59" s="155">
        <v>0</v>
      </c>
      <c r="E59" s="155">
        <v>21.5</v>
      </c>
      <c r="F59" s="155">
        <v>0</v>
      </c>
      <c r="G59" s="156"/>
      <c r="H59" s="101"/>
    </row>
    <row r="60" spans="2:8" s="124" customFormat="1" ht="16.149999999999999" customHeight="1" x14ac:dyDescent="0.25">
      <c r="B60" s="154" t="s">
        <v>94</v>
      </c>
      <c r="C60" s="155">
        <v>27</v>
      </c>
      <c r="D60" s="155">
        <v>0</v>
      </c>
      <c r="E60" s="155">
        <v>20.6</v>
      </c>
      <c r="F60" s="155">
        <v>0</v>
      </c>
      <c r="G60" s="156"/>
      <c r="H60" s="125"/>
    </row>
    <row r="61" spans="2:8" s="124" customFormat="1" ht="16.149999999999999" customHeight="1" x14ac:dyDescent="0.25">
      <c r="B61" s="154" t="s">
        <v>387</v>
      </c>
      <c r="C61" s="155">
        <v>41.8</v>
      </c>
      <c r="D61" s="155">
        <v>0</v>
      </c>
      <c r="E61" s="155">
        <v>0</v>
      </c>
      <c r="F61" s="155">
        <v>3.9</v>
      </c>
      <c r="G61" s="156"/>
      <c r="H61" s="125"/>
    </row>
    <row r="62" spans="2:8" s="124" customFormat="1" ht="16.149999999999999" customHeight="1" x14ac:dyDescent="0.25">
      <c r="B62" s="154" t="s">
        <v>367</v>
      </c>
      <c r="C62" s="155">
        <v>23.3</v>
      </c>
      <c r="D62" s="155">
        <v>0</v>
      </c>
      <c r="E62" s="155">
        <v>21.5</v>
      </c>
      <c r="F62" s="155">
        <v>2.7</v>
      </c>
      <c r="G62" s="156"/>
      <c r="H62" s="125"/>
    </row>
    <row r="63" spans="2:8" s="124" customFormat="1" ht="16.149999999999999" customHeight="1" x14ac:dyDescent="0.25">
      <c r="B63" s="154" t="s">
        <v>368</v>
      </c>
      <c r="C63" s="155">
        <v>22.2</v>
      </c>
      <c r="D63" s="155">
        <v>1.7</v>
      </c>
      <c r="E63" s="155">
        <v>20.5</v>
      </c>
      <c r="F63" s="155">
        <v>2.6</v>
      </c>
      <c r="G63" s="156"/>
      <c r="H63" s="125"/>
    </row>
    <row r="64" spans="2:8" s="124" customFormat="1" ht="16.149999999999999" customHeight="1" x14ac:dyDescent="0.25">
      <c r="B64" s="154" t="s">
        <v>369</v>
      </c>
      <c r="C64" s="155">
        <v>20.5</v>
      </c>
      <c r="D64" s="155">
        <v>3.3</v>
      </c>
      <c r="E64" s="155">
        <v>18.899999999999999</v>
      </c>
      <c r="F64" s="155">
        <v>2.7</v>
      </c>
      <c r="G64" s="156"/>
      <c r="H64" s="125"/>
    </row>
    <row r="65" spans="1:8" s="124" customFormat="1" ht="16.149999999999999" customHeight="1" x14ac:dyDescent="0.25">
      <c r="B65" s="154" t="s">
        <v>442</v>
      </c>
      <c r="C65" s="155">
        <v>25</v>
      </c>
      <c r="D65" s="155">
        <v>2</v>
      </c>
      <c r="E65" s="155">
        <v>18</v>
      </c>
      <c r="F65" s="155">
        <v>3</v>
      </c>
      <c r="G65" s="156"/>
      <c r="H65" s="125"/>
    </row>
    <row r="66" spans="1:8" s="124" customFormat="1" ht="16.149999999999999" customHeight="1" x14ac:dyDescent="0.25">
      <c r="A66" s="142"/>
      <c r="B66" s="154" t="s">
        <v>370</v>
      </c>
      <c r="C66" s="155">
        <v>15.4</v>
      </c>
      <c r="D66" s="155">
        <v>0</v>
      </c>
      <c r="E66" s="155">
        <v>12</v>
      </c>
      <c r="F66" s="155">
        <v>18.2</v>
      </c>
      <c r="G66" s="156"/>
      <c r="H66" s="125"/>
    </row>
    <row r="67" spans="1:8" s="124" customFormat="1" ht="16.149999999999999" customHeight="1" x14ac:dyDescent="0.25">
      <c r="B67" s="154" t="s">
        <v>371</v>
      </c>
      <c r="C67" s="155">
        <v>26.9</v>
      </c>
      <c r="D67" s="155">
        <v>0</v>
      </c>
      <c r="E67" s="155">
        <v>17.899999999999999</v>
      </c>
      <c r="F67" s="155">
        <v>2.5</v>
      </c>
      <c r="G67" s="156"/>
      <c r="H67" s="125"/>
    </row>
    <row r="68" spans="1:8" s="124" customFormat="1" ht="16.149999999999999" customHeight="1" x14ac:dyDescent="0.25">
      <c r="B68" s="154" t="s">
        <v>372</v>
      </c>
      <c r="C68" s="155">
        <v>25</v>
      </c>
      <c r="D68" s="155">
        <v>0</v>
      </c>
      <c r="E68" s="155">
        <v>20</v>
      </c>
      <c r="F68" s="155">
        <v>2.5</v>
      </c>
      <c r="G68" s="156"/>
      <c r="H68" s="125"/>
    </row>
    <row r="69" spans="1:8" s="124" customFormat="1" ht="16.149999999999999" customHeight="1" x14ac:dyDescent="0.25">
      <c r="B69" s="154" t="s">
        <v>373</v>
      </c>
      <c r="C69" s="155">
        <v>21.8</v>
      </c>
      <c r="D69" s="155">
        <v>1.6</v>
      </c>
      <c r="E69" s="155">
        <v>15.5</v>
      </c>
      <c r="F69" s="155">
        <v>7.3</v>
      </c>
      <c r="G69" s="156"/>
      <c r="H69" s="125"/>
    </row>
    <row r="70" spans="1:8" s="124" customFormat="1" ht="16.149999999999999" customHeight="1" x14ac:dyDescent="0.25">
      <c r="B70" s="154" t="s">
        <v>388</v>
      </c>
      <c r="C70" s="155">
        <v>25.6</v>
      </c>
      <c r="D70" s="155">
        <v>2.4</v>
      </c>
      <c r="E70" s="155">
        <v>16</v>
      </c>
      <c r="F70" s="155">
        <v>2.2999999999999998</v>
      </c>
      <c r="G70" s="156"/>
      <c r="H70" s="125"/>
    </row>
    <row r="71" spans="1:8" s="124" customFormat="1" ht="16.149999999999999" customHeight="1" x14ac:dyDescent="0.25">
      <c r="B71" s="154" t="s">
        <v>374</v>
      </c>
      <c r="C71" s="155">
        <v>24.5</v>
      </c>
      <c r="D71" s="155">
        <v>2.7</v>
      </c>
      <c r="E71" s="155">
        <v>15.6</v>
      </c>
      <c r="F71" s="155">
        <v>3.4</v>
      </c>
      <c r="G71" s="156"/>
      <c r="H71" s="125"/>
    </row>
    <row r="72" spans="1:8" s="124" customFormat="1" ht="16.149999999999999" customHeight="1" x14ac:dyDescent="0.25">
      <c r="B72" s="154" t="s">
        <v>375</v>
      </c>
      <c r="C72" s="155">
        <v>25</v>
      </c>
      <c r="D72" s="155">
        <v>2.7</v>
      </c>
      <c r="E72" s="155">
        <v>14.8</v>
      </c>
      <c r="F72" s="155">
        <v>3.6</v>
      </c>
      <c r="G72" s="156"/>
      <c r="H72" s="125"/>
    </row>
    <row r="73" spans="1:8" s="124" customFormat="1" ht="16.149999999999999" customHeight="1" x14ac:dyDescent="0.25">
      <c r="B73" s="154" t="s">
        <v>376</v>
      </c>
      <c r="C73" s="155">
        <v>24.85</v>
      </c>
      <c r="D73" s="155">
        <v>0</v>
      </c>
      <c r="E73" s="155">
        <v>18.5</v>
      </c>
      <c r="F73" s="155">
        <v>3.9</v>
      </c>
      <c r="G73" s="156"/>
      <c r="H73" s="101"/>
    </row>
    <row r="74" spans="1:8" s="124" customFormat="1" ht="16.149999999999999" customHeight="1" x14ac:dyDescent="0.25">
      <c r="B74" s="154" t="s">
        <v>378</v>
      </c>
      <c r="C74" s="155">
        <v>22.9</v>
      </c>
      <c r="D74" s="155">
        <v>0</v>
      </c>
      <c r="E74" s="155">
        <v>15.3</v>
      </c>
      <c r="F74" s="155">
        <v>8.4</v>
      </c>
      <c r="G74" s="156"/>
      <c r="H74" s="101"/>
    </row>
    <row r="75" spans="1:8" s="124" customFormat="1" ht="16.149999999999999" customHeight="1" x14ac:dyDescent="0.25">
      <c r="B75" s="154" t="s">
        <v>379</v>
      </c>
      <c r="C75" s="155">
        <v>25.8</v>
      </c>
      <c r="D75" s="155">
        <v>1.6</v>
      </c>
      <c r="E75" s="155">
        <v>16.3</v>
      </c>
      <c r="F75" s="155">
        <v>2.9</v>
      </c>
      <c r="G75" s="156"/>
      <c r="H75" s="101"/>
    </row>
    <row r="76" spans="1:8" s="124" customFormat="1" ht="16.149999999999999" customHeight="1" x14ac:dyDescent="0.25">
      <c r="B76" s="154" t="s">
        <v>380</v>
      </c>
      <c r="C76" s="155">
        <v>23.3</v>
      </c>
      <c r="D76" s="155">
        <v>4</v>
      </c>
      <c r="E76" s="155">
        <v>16.3</v>
      </c>
      <c r="F76" s="155">
        <v>2.4</v>
      </c>
      <c r="G76" s="156"/>
      <c r="H76" s="101"/>
    </row>
    <row r="77" spans="1:8" s="124" customFormat="1" ht="16.149999999999999" customHeight="1" x14ac:dyDescent="0.25">
      <c r="B77" s="154" t="s">
        <v>381</v>
      </c>
      <c r="C77" s="155">
        <v>27.5</v>
      </c>
      <c r="D77" s="155">
        <v>2.1</v>
      </c>
      <c r="E77" s="155">
        <v>13.3</v>
      </c>
      <c r="F77" s="155">
        <v>3.3</v>
      </c>
      <c r="G77" s="156"/>
      <c r="H77" s="101"/>
    </row>
    <row r="78" spans="1:8" s="124" customFormat="1" ht="16.149999999999999" customHeight="1" x14ac:dyDescent="0.25">
      <c r="B78" s="154" t="s">
        <v>389</v>
      </c>
      <c r="C78" s="155">
        <v>24.1</v>
      </c>
      <c r="D78" s="155">
        <v>2.2000000000000002</v>
      </c>
      <c r="E78" s="155">
        <v>18</v>
      </c>
      <c r="F78" s="155">
        <v>2.2000000000000002</v>
      </c>
      <c r="G78" s="156"/>
      <c r="H78" s="101"/>
    </row>
    <row r="79" spans="1:8" s="124" customFormat="1" ht="16.149999999999999" customHeight="1" x14ac:dyDescent="0.25">
      <c r="B79" s="154" t="s">
        <v>382</v>
      </c>
      <c r="C79" s="155">
        <v>23.1</v>
      </c>
      <c r="D79" s="155">
        <v>3.6</v>
      </c>
      <c r="E79" s="155">
        <v>17.3</v>
      </c>
      <c r="F79" s="155">
        <v>2.1</v>
      </c>
      <c r="G79" s="156"/>
      <c r="H79" s="101"/>
    </row>
    <row r="80" spans="1:8" s="124" customFormat="1" ht="16.149999999999999" customHeight="1" x14ac:dyDescent="0.25">
      <c r="B80" s="158" t="s">
        <v>377</v>
      </c>
      <c r="C80" s="159">
        <v>15.4</v>
      </c>
      <c r="D80" s="159">
        <v>1.4</v>
      </c>
      <c r="E80" s="159">
        <v>11.5</v>
      </c>
      <c r="F80" s="159">
        <v>16.899999999999999</v>
      </c>
      <c r="G80" s="156"/>
      <c r="H80" s="101"/>
    </row>
    <row r="81" spans="2:8" s="124" customFormat="1" ht="16.149999999999999" customHeight="1" x14ac:dyDescent="0.25">
      <c r="B81" s="154" t="s">
        <v>383</v>
      </c>
      <c r="C81" s="155">
        <v>27.1</v>
      </c>
      <c r="D81" s="155">
        <v>0</v>
      </c>
      <c r="E81" s="155">
        <v>15.9</v>
      </c>
      <c r="F81" s="155">
        <v>4</v>
      </c>
      <c r="G81" s="156"/>
      <c r="H81" s="101"/>
    </row>
    <row r="82" spans="2:8" s="124" customFormat="1" ht="16.149999999999999" customHeight="1" x14ac:dyDescent="0.25">
      <c r="B82" s="154" t="s">
        <v>384</v>
      </c>
      <c r="C82" s="155">
        <v>24</v>
      </c>
      <c r="D82" s="155">
        <v>4.5</v>
      </c>
      <c r="E82" s="155">
        <v>15</v>
      </c>
      <c r="F82" s="155">
        <v>2.2000000000000002</v>
      </c>
      <c r="G82" s="156"/>
      <c r="H82" s="101"/>
    </row>
    <row r="83" spans="2:8" s="124" customFormat="1" ht="16.149999999999999" customHeight="1" x14ac:dyDescent="0.25">
      <c r="B83" s="154" t="s">
        <v>385</v>
      </c>
      <c r="C83" s="155">
        <v>26.5</v>
      </c>
      <c r="D83" s="155">
        <v>0</v>
      </c>
      <c r="E83" s="155">
        <v>17.7</v>
      </c>
      <c r="F83" s="155">
        <v>3</v>
      </c>
      <c r="G83" s="156"/>
      <c r="H83" s="101"/>
    </row>
    <row r="84" spans="2:8" s="124" customFormat="1" ht="16.149999999999999" customHeight="1" x14ac:dyDescent="0.25">
      <c r="B84" s="154" t="s">
        <v>390</v>
      </c>
      <c r="C84" s="155">
        <v>27</v>
      </c>
      <c r="D84" s="155">
        <v>0</v>
      </c>
      <c r="E84" s="155">
        <v>0</v>
      </c>
      <c r="F84" s="155">
        <v>0</v>
      </c>
      <c r="G84" s="156"/>
      <c r="H84" s="101"/>
    </row>
    <row r="85" spans="2:8" s="124" customFormat="1" ht="16.149999999999999" customHeight="1" x14ac:dyDescent="0.25">
      <c r="B85" s="154" t="s">
        <v>95</v>
      </c>
      <c r="C85" s="155">
        <v>20.2</v>
      </c>
      <c r="D85" s="155">
        <v>0</v>
      </c>
      <c r="E85" s="155">
        <v>0</v>
      </c>
      <c r="F85" s="155">
        <v>24</v>
      </c>
      <c r="G85" s="156"/>
      <c r="H85" s="101"/>
    </row>
    <row r="86" spans="2:8" s="124" customFormat="1" ht="16.149999999999999" customHeight="1" x14ac:dyDescent="0.25">
      <c r="B86" s="154" t="s">
        <v>96</v>
      </c>
      <c r="C86" s="155">
        <v>26.08</v>
      </c>
      <c r="D86" s="155">
        <v>1.81</v>
      </c>
      <c r="E86" s="155">
        <v>10.5</v>
      </c>
      <c r="F86" s="155">
        <v>7.33</v>
      </c>
      <c r="G86" s="156"/>
      <c r="H86" s="101"/>
    </row>
    <row r="87" spans="2:8" s="124" customFormat="1" ht="16.149999999999999" customHeight="1" x14ac:dyDescent="0.25">
      <c r="B87" s="154" t="s">
        <v>97</v>
      </c>
      <c r="C87" s="155">
        <v>20.16</v>
      </c>
      <c r="D87" s="155">
        <v>2.3199999999999998</v>
      </c>
      <c r="E87" s="155">
        <v>10</v>
      </c>
      <c r="F87" s="155">
        <v>12.65</v>
      </c>
      <c r="G87" s="156"/>
      <c r="H87" s="101"/>
    </row>
    <row r="88" spans="2:8" s="124" customFormat="1" ht="16.149999999999999" customHeight="1" x14ac:dyDescent="0.25">
      <c r="B88" s="157" t="s">
        <v>0</v>
      </c>
      <c r="C88" s="150">
        <v>0</v>
      </c>
      <c r="D88" s="150">
        <v>0</v>
      </c>
      <c r="E88" s="150">
        <v>0</v>
      </c>
      <c r="F88" s="150">
        <v>18.5</v>
      </c>
      <c r="G88" s="156"/>
      <c r="H88" s="101"/>
    </row>
    <row r="89" spans="2:8" s="124" customFormat="1" ht="16.149999999999999" customHeight="1" x14ac:dyDescent="0.25">
      <c r="B89" s="154" t="s">
        <v>443</v>
      </c>
      <c r="C89" s="155">
        <v>25.2</v>
      </c>
      <c r="D89" s="155">
        <v>5.05</v>
      </c>
      <c r="E89" s="155">
        <v>15</v>
      </c>
      <c r="F89" s="155">
        <v>0.37</v>
      </c>
      <c r="G89" s="156"/>
      <c r="H89" s="125"/>
    </row>
    <row r="90" spans="2:8" s="124" customFormat="1" ht="16.149999999999999" customHeight="1" x14ac:dyDescent="0.25">
      <c r="B90" s="154" t="s">
        <v>444</v>
      </c>
      <c r="C90" s="155">
        <v>23.77</v>
      </c>
      <c r="D90" s="155">
        <v>5.05</v>
      </c>
      <c r="E90" s="155">
        <v>13.75</v>
      </c>
      <c r="F90" s="155">
        <v>2.77</v>
      </c>
      <c r="G90" s="156"/>
      <c r="H90" s="125"/>
    </row>
    <row r="91" spans="2:8" s="124" customFormat="1" ht="16.149999999999999" customHeight="1" x14ac:dyDescent="0.25">
      <c r="B91" s="154" t="s">
        <v>445</v>
      </c>
      <c r="C91" s="155">
        <v>32.659999999999997</v>
      </c>
      <c r="D91" s="155">
        <v>0</v>
      </c>
      <c r="E91" s="155">
        <v>14.499999999999998</v>
      </c>
      <c r="F91" s="155">
        <v>0</v>
      </c>
      <c r="G91" s="156"/>
      <c r="H91" s="125"/>
    </row>
    <row r="92" spans="2:8" s="124" customFormat="1" ht="16.149999999999999" customHeight="1" x14ac:dyDescent="0.25">
      <c r="B92" s="154" t="s">
        <v>446</v>
      </c>
      <c r="C92" s="155">
        <v>29.61</v>
      </c>
      <c r="D92" s="155">
        <v>0</v>
      </c>
      <c r="E92" s="155">
        <v>13.6</v>
      </c>
      <c r="F92" s="155">
        <v>3.6</v>
      </c>
      <c r="G92" s="156"/>
      <c r="H92" s="122"/>
    </row>
    <row r="93" spans="2:8" s="124" customFormat="1" ht="16.149999999999999" customHeight="1" x14ac:dyDescent="0.25">
      <c r="B93" s="160" t="s">
        <v>447</v>
      </c>
      <c r="C93" s="161">
        <v>25.25</v>
      </c>
      <c r="D93" s="161">
        <v>2.52</v>
      </c>
      <c r="E93" s="161">
        <v>18.75</v>
      </c>
      <c r="F93" s="161">
        <v>0.18</v>
      </c>
      <c r="G93" s="156"/>
      <c r="H93" s="125"/>
    </row>
    <row r="94" spans="2:8" s="124" customFormat="1" ht="16.149999999999999" customHeight="1" x14ac:dyDescent="0.25">
      <c r="B94" s="158" t="s">
        <v>448</v>
      </c>
      <c r="C94" s="161">
        <v>23.23</v>
      </c>
      <c r="D94" s="161">
        <v>2.02</v>
      </c>
      <c r="E94" s="161">
        <v>17.5</v>
      </c>
      <c r="F94" s="161">
        <v>3.75</v>
      </c>
      <c r="G94" s="156"/>
      <c r="H94" s="125"/>
    </row>
    <row r="95" spans="2:8" s="124" customFormat="1" ht="16.149999999999999" customHeight="1" x14ac:dyDescent="0.25">
      <c r="B95" s="158" t="s">
        <v>449</v>
      </c>
      <c r="C95" s="161">
        <v>25</v>
      </c>
      <c r="D95" s="161">
        <v>3.53</v>
      </c>
      <c r="E95" s="161">
        <v>17.5</v>
      </c>
      <c r="F95" s="161">
        <v>0.26</v>
      </c>
      <c r="G95" s="156"/>
      <c r="H95" s="125"/>
    </row>
    <row r="96" spans="2:8" s="124" customFormat="1" ht="16.149999999999999" customHeight="1" x14ac:dyDescent="0.25">
      <c r="B96" s="154" t="s">
        <v>450</v>
      </c>
      <c r="C96" s="161">
        <v>24.81</v>
      </c>
      <c r="D96" s="161">
        <v>2.92</v>
      </c>
      <c r="E96" s="161">
        <v>15.25</v>
      </c>
      <c r="F96" s="161">
        <v>3.09</v>
      </c>
      <c r="G96" s="156"/>
      <c r="H96" s="125"/>
    </row>
    <row r="97" spans="2:8" s="124" customFormat="1" ht="16.149999999999999" customHeight="1" x14ac:dyDescent="0.25">
      <c r="B97" s="154" t="s">
        <v>451</v>
      </c>
      <c r="C97" s="161">
        <v>27.64</v>
      </c>
      <c r="D97" s="161">
        <v>2.62</v>
      </c>
      <c r="E97" s="161">
        <v>16</v>
      </c>
      <c r="F97" s="161">
        <v>0.19</v>
      </c>
      <c r="G97" s="156"/>
      <c r="H97" s="125"/>
    </row>
    <row r="98" spans="2:8" s="124" customFormat="1" ht="16.149999999999999" customHeight="1" x14ac:dyDescent="0.25">
      <c r="B98" s="154" t="s">
        <v>452</v>
      </c>
      <c r="C98" s="161">
        <v>25.91</v>
      </c>
      <c r="D98" s="161">
        <v>2.3199999999999998</v>
      </c>
      <c r="E98" s="161">
        <v>15.25</v>
      </c>
      <c r="F98" s="161">
        <v>2.81</v>
      </c>
      <c r="G98" s="156"/>
      <c r="H98" s="125"/>
    </row>
    <row r="99" spans="2:8" s="124" customFormat="1" ht="16.149999999999999" customHeight="1" x14ac:dyDescent="0.25">
      <c r="B99" s="158" t="s">
        <v>453</v>
      </c>
      <c r="C99" s="161">
        <v>23.65</v>
      </c>
      <c r="D99" s="161">
        <v>3.96</v>
      </c>
      <c r="E99" s="161">
        <v>16.25</v>
      </c>
      <c r="F99" s="161">
        <v>2.0699999999999998</v>
      </c>
      <c r="G99" s="156"/>
      <c r="H99" s="125"/>
    </row>
    <row r="100" spans="2:8" s="124" customFormat="1" ht="16.149999999999999" customHeight="1" x14ac:dyDescent="0.25">
      <c r="B100" s="158" t="s">
        <v>454</v>
      </c>
      <c r="C100" s="161">
        <v>28.82</v>
      </c>
      <c r="D100" s="161">
        <v>3.43</v>
      </c>
      <c r="E100" s="161">
        <v>13.5</v>
      </c>
      <c r="F100" s="161">
        <v>0.25</v>
      </c>
      <c r="G100" s="156"/>
      <c r="H100" s="125"/>
    </row>
    <row r="101" spans="2:8" s="124" customFormat="1" ht="16.149999999999999" customHeight="1" x14ac:dyDescent="0.25">
      <c r="B101" s="158" t="s">
        <v>455</v>
      </c>
      <c r="C101" s="161">
        <v>27.99</v>
      </c>
      <c r="D101" s="161">
        <v>3.43</v>
      </c>
      <c r="E101" s="161">
        <v>13</v>
      </c>
      <c r="F101" s="161">
        <v>1.45</v>
      </c>
      <c r="G101" s="156"/>
      <c r="H101" s="125"/>
    </row>
    <row r="102" spans="2:8" s="124" customFormat="1" ht="16.149999999999999" customHeight="1" x14ac:dyDescent="0.25">
      <c r="B102" s="154" t="s">
        <v>456</v>
      </c>
      <c r="C102" s="161">
        <v>4.6399999999999997</v>
      </c>
      <c r="D102" s="161">
        <v>5.21</v>
      </c>
      <c r="E102" s="161">
        <v>37.1</v>
      </c>
      <c r="F102" s="161">
        <v>0.38</v>
      </c>
      <c r="G102" s="156"/>
      <c r="H102" s="125"/>
    </row>
    <row r="103" spans="2:8" s="124" customFormat="1" ht="16.149999999999999" customHeight="1" x14ac:dyDescent="0.25">
      <c r="B103" s="158" t="s">
        <v>461</v>
      </c>
      <c r="C103" s="161">
        <v>30.12</v>
      </c>
      <c r="D103" s="161">
        <v>2.82</v>
      </c>
      <c r="E103" s="161">
        <v>13</v>
      </c>
      <c r="F103" s="161">
        <v>0.21</v>
      </c>
      <c r="G103" s="156"/>
      <c r="H103" s="125"/>
    </row>
    <row r="104" spans="2:8" s="124" customFormat="1" ht="16.149999999999999" customHeight="1" x14ac:dyDescent="0.25">
      <c r="B104" s="158" t="s">
        <v>462</v>
      </c>
      <c r="C104" s="161">
        <v>29.06</v>
      </c>
      <c r="D104" s="161">
        <v>2.02</v>
      </c>
      <c r="E104" s="161">
        <v>12</v>
      </c>
      <c r="F104" s="161">
        <v>3.03</v>
      </c>
      <c r="G104" s="156"/>
      <c r="H104" s="125"/>
    </row>
    <row r="105" spans="2:8" s="124" customFormat="1" ht="16.149999999999999" customHeight="1" x14ac:dyDescent="0.25">
      <c r="B105" s="158" t="s">
        <v>458</v>
      </c>
      <c r="C105" s="161">
        <v>6.12</v>
      </c>
      <c r="D105" s="161">
        <v>6.86</v>
      </c>
      <c r="E105" s="161">
        <v>33</v>
      </c>
      <c r="F105" s="161">
        <v>0.51</v>
      </c>
      <c r="G105" s="156"/>
      <c r="H105" s="125"/>
    </row>
    <row r="106" spans="2:8" s="124" customFormat="1" ht="16.149999999999999" customHeight="1" x14ac:dyDescent="0.25">
      <c r="B106" s="154" t="s">
        <v>459</v>
      </c>
      <c r="C106" s="161">
        <v>9.44</v>
      </c>
      <c r="D106" s="161">
        <v>6.06</v>
      </c>
      <c r="E106" s="161">
        <v>25</v>
      </c>
      <c r="F106" s="161">
        <v>5.25</v>
      </c>
      <c r="G106" s="156"/>
      <c r="H106" s="125"/>
    </row>
    <row r="107" spans="2:8" s="124" customFormat="1" ht="16.149999999999999" customHeight="1" x14ac:dyDescent="0.25">
      <c r="B107" s="158" t="s">
        <v>463</v>
      </c>
      <c r="C107" s="161">
        <v>8.2799999999999994</v>
      </c>
      <c r="D107" s="161">
        <v>9.2899999999999991</v>
      </c>
      <c r="E107" s="161">
        <v>27</v>
      </c>
      <c r="F107" s="161">
        <v>0.69</v>
      </c>
      <c r="G107" s="156"/>
      <c r="H107" s="125"/>
    </row>
    <row r="108" spans="2:8" s="124" customFormat="1" ht="16.149999999999999" customHeight="1" x14ac:dyDescent="0.25">
      <c r="B108" s="158" t="s">
        <v>457</v>
      </c>
      <c r="C108" s="161">
        <v>9</v>
      </c>
      <c r="D108" s="161">
        <v>10.1</v>
      </c>
      <c r="E108" s="161">
        <v>25</v>
      </c>
      <c r="F108" s="161">
        <v>0.75</v>
      </c>
      <c r="G108" s="156"/>
      <c r="H108" s="125"/>
    </row>
    <row r="109" spans="2:8" s="124" customFormat="1" ht="16.149999999999999" customHeight="1" x14ac:dyDescent="0.25">
      <c r="B109" s="158" t="s">
        <v>467</v>
      </c>
      <c r="C109" s="161">
        <v>23.92</v>
      </c>
      <c r="D109" s="161">
        <v>0</v>
      </c>
      <c r="E109" s="161">
        <v>24</v>
      </c>
      <c r="F109" s="161">
        <v>0</v>
      </c>
      <c r="G109" s="156"/>
      <c r="H109" s="125"/>
    </row>
    <row r="110" spans="2:8" s="124" customFormat="1" ht="16.149999999999999" customHeight="1" x14ac:dyDescent="0.25">
      <c r="B110" s="158" t="s">
        <v>468</v>
      </c>
      <c r="C110" s="161">
        <v>22.69</v>
      </c>
      <c r="D110" s="161">
        <v>0</v>
      </c>
      <c r="E110" s="161">
        <v>20</v>
      </c>
      <c r="F110" s="161">
        <v>4.5599999999999996</v>
      </c>
      <c r="G110" s="156"/>
      <c r="H110" s="125"/>
    </row>
    <row r="111" spans="2:8" s="124" customFormat="1" ht="16.149999999999999" customHeight="1" x14ac:dyDescent="0.25">
      <c r="B111" s="158" t="s">
        <v>466</v>
      </c>
      <c r="C111" s="161">
        <v>13.5</v>
      </c>
      <c r="D111" s="161">
        <v>15.15</v>
      </c>
      <c r="E111" s="161">
        <v>12.5</v>
      </c>
      <c r="F111" s="161">
        <v>1.1200000000000001</v>
      </c>
      <c r="G111" s="156"/>
      <c r="H111" s="125"/>
    </row>
    <row r="112" spans="2:8" s="124" customFormat="1" ht="16.149999999999999" customHeight="1" x14ac:dyDescent="0.25">
      <c r="B112" s="158" t="s">
        <v>460</v>
      </c>
      <c r="C112" s="161">
        <v>12.7</v>
      </c>
      <c r="D112" s="161">
        <v>14.26</v>
      </c>
      <c r="E112" s="161">
        <v>11.8</v>
      </c>
      <c r="F112" s="161">
        <v>2.04</v>
      </c>
      <c r="G112" s="156"/>
      <c r="H112" s="125"/>
    </row>
    <row r="113" spans="2:8" s="124" customFormat="1" ht="16.149999999999999" customHeight="1" x14ac:dyDescent="0.25">
      <c r="B113" s="158" t="s">
        <v>464</v>
      </c>
      <c r="C113" s="161">
        <v>11.34</v>
      </c>
      <c r="D113" s="161">
        <v>12.72</v>
      </c>
      <c r="E113" s="161">
        <v>18.5</v>
      </c>
      <c r="F113" s="161">
        <v>0.94</v>
      </c>
      <c r="G113" s="156"/>
      <c r="H113" s="125"/>
    </row>
    <row r="114" spans="2:8" s="124" customFormat="1" ht="16.149999999999999" customHeight="1" x14ac:dyDescent="0.25">
      <c r="B114" s="158" t="s">
        <v>465</v>
      </c>
      <c r="C114" s="161">
        <v>12.97</v>
      </c>
      <c r="D114" s="161">
        <v>10.7</v>
      </c>
      <c r="E114" s="161">
        <v>15</v>
      </c>
      <c r="F114" s="161">
        <v>4.87</v>
      </c>
      <c r="G114" s="156"/>
      <c r="H114" s="125"/>
    </row>
    <row r="115" spans="2:8" s="124" customFormat="1" ht="16.149999999999999" customHeight="1" x14ac:dyDescent="0.25">
      <c r="B115" s="157" t="s">
        <v>98</v>
      </c>
      <c r="C115" s="150">
        <v>2.2999999999999998</v>
      </c>
      <c r="D115" s="150">
        <v>0</v>
      </c>
      <c r="E115" s="150">
        <v>0</v>
      </c>
      <c r="F115" s="150">
        <v>0</v>
      </c>
      <c r="G115" s="156"/>
      <c r="H115" s="101"/>
    </row>
    <row r="116" spans="2:8" s="124" customFormat="1" ht="16.149999999999999" customHeight="1" x14ac:dyDescent="0.25">
      <c r="B116" s="157" t="s">
        <v>99</v>
      </c>
      <c r="C116" s="150">
        <v>0.75</v>
      </c>
      <c r="D116" s="150">
        <v>0</v>
      </c>
      <c r="E116" s="150">
        <v>0</v>
      </c>
      <c r="F116" s="150">
        <v>0</v>
      </c>
      <c r="G116" s="156"/>
      <c r="H116" s="126"/>
    </row>
    <row r="117" spans="2:8" s="124" customFormat="1" ht="16.149999999999999" customHeight="1" x14ac:dyDescent="0.25">
      <c r="B117" s="157" t="s">
        <v>100</v>
      </c>
      <c r="C117" s="150">
        <v>0</v>
      </c>
      <c r="D117" s="150">
        <v>0</v>
      </c>
      <c r="E117" s="150">
        <v>0</v>
      </c>
      <c r="F117" s="150">
        <v>0</v>
      </c>
      <c r="G117" s="156"/>
      <c r="H117" s="126"/>
    </row>
    <row r="118" spans="2:8" s="124" customFormat="1" ht="16.149999999999999" customHeight="1" x14ac:dyDescent="0.25">
      <c r="B118" s="154" t="s">
        <v>101</v>
      </c>
      <c r="C118" s="155">
        <v>15.9</v>
      </c>
      <c r="D118" s="155">
        <v>8.6</v>
      </c>
      <c r="E118" s="155">
        <v>0</v>
      </c>
      <c r="F118" s="155">
        <v>0</v>
      </c>
      <c r="G118" s="156"/>
      <c r="H118" s="125"/>
    </row>
    <row r="119" spans="2:8" s="124" customFormat="1" ht="16.149999999999999" customHeight="1" x14ac:dyDescent="0.25">
      <c r="B119" s="154" t="s">
        <v>138</v>
      </c>
      <c r="C119" s="155">
        <v>4.7300000000000004</v>
      </c>
      <c r="D119" s="155">
        <v>0.01</v>
      </c>
      <c r="E119" s="155">
        <v>2.69</v>
      </c>
      <c r="F119" s="155">
        <v>0.46</v>
      </c>
      <c r="G119" s="156"/>
      <c r="H119" s="125"/>
    </row>
    <row r="120" spans="2:8" s="124" customFormat="1" ht="16.149999999999999" customHeight="1" x14ac:dyDescent="0.25">
      <c r="B120" s="154" t="s">
        <v>102</v>
      </c>
      <c r="C120" s="155">
        <v>4.68</v>
      </c>
      <c r="D120" s="155">
        <v>0.48</v>
      </c>
      <c r="E120" s="155">
        <v>2.66</v>
      </c>
      <c r="F120" s="155">
        <v>0.74</v>
      </c>
      <c r="G120" s="156"/>
      <c r="H120" s="125"/>
    </row>
    <row r="121" spans="2:8" s="124" customFormat="1" ht="16.149999999999999" customHeight="1" x14ac:dyDescent="0.25">
      <c r="B121" s="154" t="s">
        <v>401</v>
      </c>
      <c r="C121" s="155">
        <v>4.25</v>
      </c>
      <c r="D121" s="155">
        <v>0.8</v>
      </c>
      <c r="E121" s="155">
        <v>2.65</v>
      </c>
      <c r="F121" s="155">
        <v>0.93</v>
      </c>
      <c r="G121" s="156"/>
      <c r="H121" s="122"/>
    </row>
    <row r="122" spans="2:8" s="124" customFormat="1" ht="16.149999999999999" customHeight="1" x14ac:dyDescent="0.25">
      <c r="B122" s="154" t="s">
        <v>103</v>
      </c>
      <c r="C122" s="150">
        <v>0.5</v>
      </c>
      <c r="D122" s="150">
        <v>0.01</v>
      </c>
      <c r="E122" s="150">
        <v>2.6</v>
      </c>
      <c r="F122" s="150">
        <v>0.3</v>
      </c>
      <c r="G122" s="156"/>
      <c r="H122" s="126"/>
    </row>
    <row r="123" spans="2:8" s="124" customFormat="1" ht="16.149999999999999" customHeight="1" x14ac:dyDescent="0.25">
      <c r="B123" s="154" t="s">
        <v>104</v>
      </c>
      <c r="C123" s="155">
        <v>2.78</v>
      </c>
      <c r="D123" s="155">
        <v>1.67</v>
      </c>
      <c r="E123" s="155">
        <v>2.66</v>
      </c>
      <c r="F123" s="155">
        <v>1.41</v>
      </c>
      <c r="G123" s="156"/>
      <c r="H123" s="126"/>
    </row>
    <row r="124" spans="2:8" s="124" customFormat="1" ht="16.149999999999999" customHeight="1" x14ac:dyDescent="0.25">
      <c r="B124" s="154" t="s">
        <v>105</v>
      </c>
      <c r="C124" s="155">
        <v>3.35</v>
      </c>
      <c r="D124" s="155">
        <v>1</v>
      </c>
      <c r="E124" s="155">
        <v>2.68</v>
      </c>
      <c r="F124" s="155">
        <v>1.02</v>
      </c>
      <c r="G124" s="156"/>
      <c r="H124" s="126"/>
    </row>
    <row r="125" spans="2:8" s="124" customFormat="1" ht="16.149999999999999" customHeight="1" x14ac:dyDescent="0.25">
      <c r="B125" s="154" t="s">
        <v>106</v>
      </c>
      <c r="C125" s="155">
        <v>1.27</v>
      </c>
      <c r="D125" s="155">
        <v>0.89</v>
      </c>
      <c r="E125" s="155">
        <v>2.8</v>
      </c>
      <c r="F125" s="155">
        <v>0.87</v>
      </c>
      <c r="G125" s="156"/>
      <c r="H125" s="126"/>
    </row>
    <row r="126" spans="2:8" s="124" customFormat="1" ht="16.149999999999999" customHeight="1" x14ac:dyDescent="0.25">
      <c r="B126" s="154" t="s">
        <v>107</v>
      </c>
      <c r="C126" s="155">
        <v>4.38</v>
      </c>
      <c r="D126" s="155">
        <v>1.1200000000000001</v>
      </c>
      <c r="E126" s="155">
        <v>2.62</v>
      </c>
      <c r="F126" s="155">
        <v>1.1299999999999999</v>
      </c>
      <c r="G126" s="156"/>
      <c r="H126" s="126"/>
    </row>
    <row r="127" spans="2:8" s="124" customFormat="1" ht="16.149999999999999" customHeight="1" x14ac:dyDescent="0.25">
      <c r="B127" s="154" t="s">
        <v>108</v>
      </c>
      <c r="C127" s="155">
        <v>3.98</v>
      </c>
      <c r="D127" s="155">
        <v>1.34</v>
      </c>
      <c r="E127" s="155">
        <v>2.63</v>
      </c>
      <c r="F127" s="155">
        <v>1.25</v>
      </c>
      <c r="G127" s="156"/>
      <c r="H127" s="126"/>
    </row>
    <row r="128" spans="2:8" s="124" customFormat="1" ht="16.149999999999999" customHeight="1" x14ac:dyDescent="0.25">
      <c r="B128" s="154" t="s">
        <v>109</v>
      </c>
      <c r="C128" s="155">
        <v>4.9800000000000004</v>
      </c>
      <c r="D128" s="155">
        <v>1</v>
      </c>
      <c r="E128" s="155">
        <v>2.6</v>
      </c>
      <c r="F128" s="155">
        <v>1.08</v>
      </c>
      <c r="G128" s="156"/>
      <c r="H128" s="126"/>
    </row>
    <row r="129" spans="2:8" s="124" customFormat="1" ht="16.149999999999999" customHeight="1" x14ac:dyDescent="0.25">
      <c r="B129" s="154" t="s">
        <v>110</v>
      </c>
      <c r="C129" s="155">
        <v>2.88</v>
      </c>
      <c r="D129" s="155">
        <v>0.51</v>
      </c>
      <c r="E129" s="155">
        <v>2.74</v>
      </c>
      <c r="F129" s="155">
        <v>0.71</v>
      </c>
      <c r="G129" s="156"/>
      <c r="H129" s="126"/>
    </row>
    <row r="130" spans="2:8" s="124" customFormat="1" ht="16.149999999999999" customHeight="1" x14ac:dyDescent="0.25">
      <c r="B130" s="154" t="s">
        <v>111</v>
      </c>
      <c r="C130" s="155">
        <v>2.9</v>
      </c>
      <c r="D130" s="155">
        <v>0.01</v>
      </c>
      <c r="E130" s="155">
        <v>2.78</v>
      </c>
      <c r="F130" s="155">
        <v>0.39</v>
      </c>
      <c r="G130" s="156"/>
      <c r="H130" s="126"/>
    </row>
    <row r="131" spans="2:8" s="124" customFormat="1" ht="16.149999999999999" customHeight="1" x14ac:dyDescent="0.25">
      <c r="B131" s="154" t="s">
        <v>112</v>
      </c>
      <c r="C131" s="155">
        <v>1.1100000000000001</v>
      </c>
      <c r="D131" s="155">
        <v>0.71</v>
      </c>
      <c r="E131" s="155">
        <v>2.82</v>
      </c>
      <c r="F131" s="155">
        <v>0.76</v>
      </c>
      <c r="G131" s="156"/>
      <c r="H131" s="126"/>
    </row>
    <row r="132" spans="2:8" s="124" customFormat="1" ht="16.149999999999999" customHeight="1" x14ac:dyDescent="0.25">
      <c r="B132" s="154" t="s">
        <v>113</v>
      </c>
      <c r="C132" s="155">
        <v>0.54</v>
      </c>
      <c r="D132" s="155">
        <v>0.06</v>
      </c>
      <c r="E132" s="155">
        <v>2.89</v>
      </c>
      <c r="F132" s="155">
        <v>0.33</v>
      </c>
      <c r="G132" s="156"/>
      <c r="H132" s="126"/>
    </row>
    <row r="133" spans="2:8" s="124" customFormat="1" ht="16.149999999999999" customHeight="1" x14ac:dyDescent="0.25">
      <c r="B133" s="154" t="s">
        <v>114</v>
      </c>
      <c r="C133" s="155">
        <v>4.71</v>
      </c>
      <c r="D133" s="155">
        <v>0.26</v>
      </c>
      <c r="E133" s="155">
        <v>2.67</v>
      </c>
      <c r="F133" s="155">
        <v>0.61</v>
      </c>
      <c r="G133" s="156"/>
      <c r="H133" s="126"/>
    </row>
    <row r="134" spans="2:8" s="124" customFormat="1" ht="16.149999999999999" customHeight="1" x14ac:dyDescent="0.25">
      <c r="B134" s="154" t="s">
        <v>115</v>
      </c>
      <c r="C134" s="155">
        <v>2.33</v>
      </c>
      <c r="D134" s="155">
        <v>0.68</v>
      </c>
      <c r="E134" s="155">
        <v>2.76</v>
      </c>
      <c r="F134" s="155">
        <v>0.78</v>
      </c>
      <c r="G134" s="156"/>
      <c r="H134" s="126"/>
    </row>
    <row r="135" spans="2:8" s="124" customFormat="1" ht="16.149999999999999" customHeight="1" x14ac:dyDescent="0.25">
      <c r="B135" s="154" t="s">
        <v>116</v>
      </c>
      <c r="C135" s="155">
        <v>5.72</v>
      </c>
      <c r="D135" s="155">
        <v>0.01</v>
      </c>
      <c r="E135" s="155">
        <v>2.64</v>
      </c>
      <c r="F135" s="155">
        <v>0.49</v>
      </c>
      <c r="G135" s="156"/>
      <c r="H135" s="126"/>
    </row>
    <row r="136" spans="2:8" s="124" customFormat="1" ht="16.149999999999999" customHeight="1" x14ac:dyDescent="0.25">
      <c r="B136" s="154" t="s">
        <v>117</v>
      </c>
      <c r="C136" s="155">
        <v>4.9800000000000004</v>
      </c>
      <c r="D136" s="155">
        <v>0.33</v>
      </c>
      <c r="E136" s="155">
        <v>2.65</v>
      </c>
      <c r="F136" s="155">
        <v>0.67</v>
      </c>
      <c r="G136" s="156"/>
      <c r="H136" s="126"/>
    </row>
    <row r="137" spans="2:8" s="124" customFormat="1" ht="16.149999999999999" customHeight="1" x14ac:dyDescent="0.25">
      <c r="B137" s="154" t="s">
        <v>404</v>
      </c>
      <c r="C137" s="155">
        <v>0.99</v>
      </c>
      <c r="D137" s="155">
        <v>0.01</v>
      </c>
      <c r="E137" s="155">
        <v>2.88</v>
      </c>
      <c r="F137" s="155">
        <v>0.32</v>
      </c>
      <c r="G137" s="156"/>
      <c r="H137" s="126"/>
    </row>
    <row r="138" spans="2:8" s="124" customFormat="1" ht="16.149999999999999" customHeight="1" x14ac:dyDescent="0.25">
      <c r="B138" s="154" t="s">
        <v>403</v>
      </c>
      <c r="C138" s="155">
        <v>1.6</v>
      </c>
      <c r="D138" s="155">
        <v>0.01</v>
      </c>
      <c r="E138" s="155">
        <v>2.85</v>
      </c>
      <c r="F138" s="155">
        <v>0.34</v>
      </c>
      <c r="G138" s="156"/>
      <c r="H138" s="126"/>
    </row>
    <row r="139" spans="2:8" s="124" customFormat="1" ht="16.149999999999999" customHeight="1" x14ac:dyDescent="0.25">
      <c r="B139" s="154" t="s">
        <v>402</v>
      </c>
      <c r="C139" s="155">
        <v>1.8</v>
      </c>
      <c r="D139" s="155">
        <v>0.01</v>
      </c>
      <c r="E139" s="155">
        <v>2.84</v>
      </c>
      <c r="F139" s="155">
        <v>0.35</v>
      </c>
      <c r="G139" s="156"/>
      <c r="H139" s="126"/>
    </row>
    <row r="140" spans="2:8" s="124" customFormat="1" ht="16.149999999999999" customHeight="1" x14ac:dyDescent="0.25">
      <c r="B140" s="154" t="s">
        <v>118</v>
      </c>
      <c r="C140" s="155">
        <v>2.14</v>
      </c>
      <c r="D140" s="155">
        <v>0.01</v>
      </c>
      <c r="E140" s="155">
        <v>2.82</v>
      </c>
      <c r="F140" s="155">
        <v>0.36</v>
      </c>
      <c r="G140" s="156"/>
      <c r="H140" s="126"/>
    </row>
    <row r="141" spans="2:8" s="124" customFormat="1" ht="16.149999999999999" customHeight="1" x14ac:dyDescent="0.25">
      <c r="B141" s="154" t="s">
        <v>119</v>
      </c>
      <c r="C141" s="155">
        <v>2.4900000000000002</v>
      </c>
      <c r="D141" s="155">
        <v>0.01</v>
      </c>
      <c r="E141" s="155">
        <v>2.8</v>
      </c>
      <c r="F141" s="155">
        <v>0.37</v>
      </c>
      <c r="G141" s="156"/>
      <c r="H141" s="126"/>
    </row>
    <row r="142" spans="2:8" s="124" customFormat="1" ht="16.149999999999999" customHeight="1" x14ac:dyDescent="0.25">
      <c r="B142" s="154" t="s">
        <v>120</v>
      </c>
      <c r="C142" s="155">
        <v>2.65</v>
      </c>
      <c r="D142" s="155">
        <v>0.36</v>
      </c>
      <c r="E142" s="155">
        <v>2.77</v>
      </c>
      <c r="F142" s="155">
        <v>0.6</v>
      </c>
      <c r="G142" s="156"/>
      <c r="H142" s="126"/>
    </row>
    <row r="143" spans="2:8" s="124" customFormat="1" ht="16.149999999999999" customHeight="1" x14ac:dyDescent="0.25">
      <c r="B143" s="154" t="s">
        <v>121</v>
      </c>
      <c r="C143" s="155">
        <v>2.99</v>
      </c>
      <c r="D143" s="155">
        <v>0.31</v>
      </c>
      <c r="E143" s="155">
        <v>2.75</v>
      </c>
      <c r="F143" s="155">
        <v>0.57999999999999996</v>
      </c>
      <c r="G143" s="156"/>
      <c r="H143" s="126"/>
    </row>
    <row r="144" spans="2:8" s="124" customFormat="1" ht="16.149999999999999" customHeight="1" x14ac:dyDescent="0.25">
      <c r="B144" s="154" t="s">
        <v>122</v>
      </c>
      <c r="C144" s="155">
        <v>3.33</v>
      </c>
      <c r="D144" s="155">
        <v>0.28000000000000003</v>
      </c>
      <c r="E144" s="155">
        <v>2.74</v>
      </c>
      <c r="F144" s="155">
        <v>0.56999999999999995</v>
      </c>
      <c r="G144" s="156"/>
      <c r="H144" s="126"/>
    </row>
    <row r="145" spans="2:8" s="124" customFormat="1" ht="16.149999999999999" customHeight="1" x14ac:dyDescent="0.25">
      <c r="B145" s="154" t="s">
        <v>123</v>
      </c>
      <c r="C145" s="155">
        <v>3.32</v>
      </c>
      <c r="D145" s="155">
        <v>0.01</v>
      </c>
      <c r="E145" s="155">
        <v>2.76</v>
      </c>
      <c r="F145" s="155">
        <v>0.41</v>
      </c>
      <c r="G145" s="156"/>
      <c r="H145" s="126"/>
    </row>
    <row r="146" spans="2:8" s="124" customFormat="1" ht="16.149999999999999" customHeight="1" x14ac:dyDescent="0.25">
      <c r="B146" s="154" t="s">
        <v>124</v>
      </c>
      <c r="C146" s="155">
        <v>3.33</v>
      </c>
      <c r="D146" s="155">
        <v>0.45</v>
      </c>
      <c r="E146" s="155">
        <v>2.73</v>
      </c>
      <c r="F146" s="155">
        <v>0.68</v>
      </c>
      <c r="G146" s="156"/>
      <c r="H146" s="126"/>
    </row>
    <row r="147" spans="2:8" s="124" customFormat="1" ht="16.149999999999999" customHeight="1" x14ac:dyDescent="0.25">
      <c r="B147" s="154" t="s">
        <v>125</v>
      </c>
      <c r="C147" s="155">
        <v>3.55</v>
      </c>
      <c r="D147" s="155">
        <v>0.01</v>
      </c>
      <c r="E147" s="155">
        <v>2.75</v>
      </c>
      <c r="F147" s="155">
        <v>0.41</v>
      </c>
      <c r="G147" s="156"/>
      <c r="H147" s="126"/>
    </row>
    <row r="148" spans="2:8" s="124" customFormat="1" ht="16.149999999999999" customHeight="1" x14ac:dyDescent="0.25">
      <c r="B148" s="154" t="s">
        <v>126</v>
      </c>
      <c r="C148" s="155">
        <v>3.55</v>
      </c>
      <c r="D148" s="155">
        <v>0.45</v>
      </c>
      <c r="E148" s="155">
        <v>2.72</v>
      </c>
      <c r="F148" s="155">
        <v>0.68</v>
      </c>
      <c r="G148" s="156"/>
      <c r="H148" s="126"/>
    </row>
    <row r="149" spans="2:8" s="124" customFormat="1" ht="16.149999999999999" customHeight="1" x14ac:dyDescent="0.25">
      <c r="B149" s="154" t="s">
        <v>127</v>
      </c>
      <c r="C149" s="155">
        <v>3.76</v>
      </c>
      <c r="D149" s="155">
        <v>0.01</v>
      </c>
      <c r="E149" s="155">
        <v>2.74</v>
      </c>
      <c r="F149" s="155">
        <v>0.42</v>
      </c>
      <c r="G149" s="156"/>
      <c r="H149" s="126"/>
    </row>
    <row r="150" spans="2:8" s="124" customFormat="1" ht="16.149999999999999" customHeight="1" x14ac:dyDescent="0.25">
      <c r="B150" s="154" t="s">
        <v>396</v>
      </c>
      <c r="C150" s="155">
        <v>3.74</v>
      </c>
      <c r="D150" s="155">
        <v>0.38</v>
      </c>
      <c r="E150" s="155">
        <v>2.71</v>
      </c>
      <c r="F150" s="155">
        <v>0.65</v>
      </c>
      <c r="G150" s="156"/>
      <c r="H150" s="126"/>
    </row>
    <row r="151" spans="2:8" s="124" customFormat="1" ht="16.149999999999999" customHeight="1" x14ac:dyDescent="0.25">
      <c r="B151" s="162" t="s">
        <v>405</v>
      </c>
      <c r="C151" s="163">
        <v>3.98</v>
      </c>
      <c r="D151" s="163">
        <v>0.25</v>
      </c>
      <c r="E151" s="163">
        <v>2.71</v>
      </c>
      <c r="F151" s="163">
        <v>0.57999999999999996</v>
      </c>
      <c r="G151" s="156"/>
      <c r="H151" s="101"/>
    </row>
    <row r="152" spans="2:8" s="124" customFormat="1" ht="16.149999999999999" customHeight="1" x14ac:dyDescent="0.25">
      <c r="B152" s="162" t="s">
        <v>406</v>
      </c>
      <c r="C152" s="163">
        <v>3.98</v>
      </c>
      <c r="D152" s="163">
        <v>0.38</v>
      </c>
      <c r="E152" s="163">
        <v>2.7</v>
      </c>
      <c r="F152" s="163">
        <v>0.66</v>
      </c>
      <c r="G152" s="156"/>
      <c r="H152" s="125"/>
    </row>
    <row r="153" spans="2:8" s="124" customFormat="1" ht="16.149999999999999" customHeight="1" x14ac:dyDescent="0.25">
      <c r="B153" s="154" t="s">
        <v>128</v>
      </c>
      <c r="C153" s="155">
        <v>5.16</v>
      </c>
      <c r="D153" s="155">
        <v>0.66</v>
      </c>
      <c r="E153" s="155">
        <v>2.62</v>
      </c>
      <c r="F153" s="155">
        <v>0.88</v>
      </c>
      <c r="G153" s="156"/>
      <c r="H153" s="126"/>
    </row>
    <row r="154" spans="2:8" s="124" customFormat="1" ht="16.149999999999999" customHeight="1" x14ac:dyDescent="0.25">
      <c r="B154" s="162" t="s">
        <v>129</v>
      </c>
      <c r="C154" s="163">
        <v>3.69</v>
      </c>
      <c r="D154" s="163">
        <v>0.27</v>
      </c>
      <c r="E154" s="163">
        <v>2.72</v>
      </c>
      <c r="F154" s="163">
        <v>0.57999999999999996</v>
      </c>
      <c r="G154" s="156"/>
      <c r="H154" s="126"/>
    </row>
    <row r="155" spans="2:8" s="124" customFormat="1" ht="16.149999999999999" customHeight="1" x14ac:dyDescent="0.25">
      <c r="B155" s="162" t="s">
        <v>130</v>
      </c>
      <c r="C155" s="163">
        <v>3.64</v>
      </c>
      <c r="D155" s="163">
        <v>0.68</v>
      </c>
      <c r="E155" s="163">
        <v>2.69</v>
      </c>
      <c r="F155" s="163">
        <v>0.83</v>
      </c>
      <c r="G155" s="156"/>
      <c r="H155" s="126"/>
    </row>
    <row r="156" spans="2:8" s="124" customFormat="1" ht="16.149999999999999" customHeight="1" x14ac:dyDescent="0.25">
      <c r="B156" s="162" t="s">
        <v>131</v>
      </c>
      <c r="C156" s="163">
        <v>3.28</v>
      </c>
      <c r="D156" s="163">
        <v>0.38</v>
      </c>
      <c r="E156" s="163">
        <v>2.73</v>
      </c>
      <c r="F156" s="163">
        <v>0.63</v>
      </c>
      <c r="G156" s="156"/>
      <c r="H156" s="126"/>
    </row>
    <row r="157" spans="2:8" s="124" customFormat="1" ht="16.149999999999999" customHeight="1" x14ac:dyDescent="0.25">
      <c r="B157" s="162" t="s">
        <v>132</v>
      </c>
      <c r="C157" s="163">
        <v>2.06</v>
      </c>
      <c r="D157" s="163">
        <v>1.78</v>
      </c>
      <c r="E157" s="163">
        <v>2.69</v>
      </c>
      <c r="F157" s="163">
        <v>1.46</v>
      </c>
      <c r="G157" s="156"/>
      <c r="H157" s="126"/>
    </row>
    <row r="158" spans="2:8" s="124" customFormat="1" ht="16.149999999999999" customHeight="1" x14ac:dyDescent="0.25">
      <c r="B158" s="162" t="s">
        <v>133</v>
      </c>
      <c r="C158" s="163">
        <v>3.45</v>
      </c>
      <c r="D158" s="163">
        <v>0.15</v>
      </c>
      <c r="E158" s="163">
        <v>2.74</v>
      </c>
      <c r="F158" s="163">
        <v>0.5</v>
      </c>
      <c r="G158" s="156"/>
      <c r="H158" s="126"/>
    </row>
    <row r="159" spans="2:8" s="124" customFormat="1" ht="16.149999999999999" customHeight="1" x14ac:dyDescent="0.25">
      <c r="B159" s="154" t="s">
        <v>134</v>
      </c>
      <c r="C159" s="155">
        <v>0.8</v>
      </c>
      <c r="D159" s="155">
        <v>0.35</v>
      </c>
      <c r="E159" s="155">
        <v>2.86</v>
      </c>
      <c r="F159" s="155">
        <v>0.52</v>
      </c>
      <c r="G159" s="156"/>
      <c r="H159" s="126"/>
    </row>
    <row r="160" spans="2:8" s="124" customFormat="1" ht="16.149999999999999" customHeight="1" x14ac:dyDescent="0.25">
      <c r="B160" s="154" t="s">
        <v>135</v>
      </c>
      <c r="C160" s="155">
        <v>4.2</v>
      </c>
      <c r="D160" s="155">
        <v>0.5</v>
      </c>
      <c r="E160" s="155">
        <v>2.68</v>
      </c>
      <c r="F160" s="155">
        <v>0.74</v>
      </c>
      <c r="G160" s="156"/>
      <c r="H160" s="126"/>
    </row>
    <row r="161" spans="2:8" s="124" customFormat="1" ht="16.149999999999999" customHeight="1" x14ac:dyDescent="0.25">
      <c r="B161" s="154" t="s">
        <v>136</v>
      </c>
      <c r="C161" s="155">
        <v>3.59</v>
      </c>
      <c r="D161" s="155">
        <v>0.61</v>
      </c>
      <c r="E161" s="155">
        <v>2.7</v>
      </c>
      <c r="F161" s="155">
        <v>0.78</v>
      </c>
      <c r="G161" s="156"/>
      <c r="H161" s="126"/>
    </row>
    <row r="162" spans="2:8" ht="15" x14ac:dyDescent="0.25">
      <c r="B162" s="162" t="s">
        <v>137</v>
      </c>
      <c r="C162" s="163">
        <v>4.1900000000000004</v>
      </c>
      <c r="D162" s="163">
        <v>0.67</v>
      </c>
      <c r="E162" s="163">
        <v>2.67</v>
      </c>
      <c r="F162" s="163">
        <v>0.84</v>
      </c>
      <c r="G162" s="156"/>
    </row>
    <row r="163" spans="2:8" s="124" customFormat="1" ht="16.149999999999999" customHeight="1" x14ac:dyDescent="0.25">
      <c r="B163" s="154" t="s">
        <v>139</v>
      </c>
      <c r="C163" s="155">
        <v>0.85</v>
      </c>
      <c r="D163" s="155">
        <v>0.01</v>
      </c>
      <c r="E163" s="155">
        <v>2.88</v>
      </c>
      <c r="F163" s="155">
        <v>0.31</v>
      </c>
      <c r="G163" s="156"/>
      <c r="H163" s="126"/>
    </row>
    <row r="164" spans="2:8" s="124" customFormat="1" ht="16.149999999999999" customHeight="1" x14ac:dyDescent="0.25">
      <c r="B164" s="154" t="s">
        <v>426</v>
      </c>
      <c r="C164" s="155">
        <v>10.6</v>
      </c>
      <c r="D164" s="155">
        <v>6.5</v>
      </c>
      <c r="E164" s="155">
        <v>22</v>
      </c>
      <c r="F164" s="155">
        <v>6.3</v>
      </c>
      <c r="G164" s="156"/>
      <c r="H164" s="126"/>
    </row>
    <row r="165" spans="2:8" s="124" customFormat="1" ht="16.149999999999999" customHeight="1" x14ac:dyDescent="0.25">
      <c r="B165" s="154" t="s">
        <v>140</v>
      </c>
      <c r="C165" s="155">
        <v>10</v>
      </c>
      <c r="D165" s="155">
        <v>21.9</v>
      </c>
      <c r="E165" s="155">
        <v>0</v>
      </c>
      <c r="F165" s="155">
        <v>1.5</v>
      </c>
      <c r="G165" s="156"/>
      <c r="H165" s="126"/>
    </row>
    <row r="166" spans="2:8" s="124" customFormat="1" ht="16.149999999999999" customHeight="1" x14ac:dyDescent="0.25">
      <c r="B166" s="154" t="s">
        <v>141</v>
      </c>
      <c r="C166" s="155">
        <v>1</v>
      </c>
      <c r="D166" s="155">
        <v>0.1</v>
      </c>
      <c r="E166" s="155">
        <v>0</v>
      </c>
      <c r="F166" s="155">
        <v>0.70000000000000007</v>
      </c>
      <c r="G166" s="156"/>
      <c r="H166" s="126"/>
    </row>
    <row r="167" spans="2:8" s="124" customFormat="1" ht="16.149999999999999" customHeight="1" x14ac:dyDescent="0.25">
      <c r="B167" s="157" t="s">
        <v>142</v>
      </c>
      <c r="C167" s="150">
        <v>5.33333E-2</v>
      </c>
      <c r="D167" s="150">
        <v>0.08</v>
      </c>
      <c r="E167" s="150">
        <v>2.6666599999999999E-2</v>
      </c>
      <c r="F167" s="150">
        <v>6.6666E-3</v>
      </c>
      <c r="G167" s="156"/>
      <c r="H167" s="126"/>
    </row>
    <row r="168" spans="2:8" s="124" customFormat="1" ht="16.149999999999999" customHeight="1" x14ac:dyDescent="0.25">
      <c r="B168" s="157" t="s">
        <v>143</v>
      </c>
      <c r="C168" s="150">
        <v>2.6666599999999999E-2</v>
      </c>
      <c r="D168" s="150">
        <v>0.08</v>
      </c>
      <c r="E168" s="150">
        <v>0</v>
      </c>
      <c r="F168" s="150">
        <v>6.6666E-3</v>
      </c>
      <c r="G168" s="156"/>
      <c r="H168" s="126"/>
    </row>
    <row r="169" spans="2:8" s="124" customFormat="1" ht="16.149999999999999" customHeight="1" x14ac:dyDescent="0.25">
      <c r="B169" s="157" t="s">
        <v>144</v>
      </c>
      <c r="C169" s="150">
        <v>1.3333329999999999E-2</v>
      </c>
      <c r="D169" s="150">
        <v>0.08</v>
      </c>
      <c r="E169" s="150">
        <v>0</v>
      </c>
      <c r="F169" s="150">
        <v>6.6666E-3</v>
      </c>
      <c r="G169" s="156"/>
      <c r="H169" s="126"/>
    </row>
    <row r="170" spans="2:8" s="124" customFormat="1" ht="16.149999999999999" customHeight="1" x14ac:dyDescent="0.25">
      <c r="B170" s="157" t="s">
        <v>145</v>
      </c>
      <c r="C170" s="150">
        <v>3.3333300000000003E-2</v>
      </c>
      <c r="D170" s="150">
        <v>6.6666600000000006E-2</v>
      </c>
      <c r="E170" s="150">
        <v>0.08</v>
      </c>
      <c r="F170" s="150">
        <v>6.6666E-3</v>
      </c>
      <c r="G170" s="156"/>
      <c r="H170" s="126"/>
    </row>
    <row r="171" spans="2:8" s="124" customFormat="1" ht="16.149999999999999" customHeight="1" x14ac:dyDescent="0.25">
      <c r="B171" s="157" t="s">
        <v>146</v>
      </c>
      <c r="C171" s="150">
        <v>1.3333329999999999E-2</v>
      </c>
      <c r="D171" s="150">
        <v>6.6666600000000006E-2</v>
      </c>
      <c r="E171" s="150">
        <v>0</v>
      </c>
      <c r="F171" s="150">
        <v>6.6666E-3</v>
      </c>
      <c r="G171" s="156"/>
      <c r="H171" s="125"/>
    </row>
    <row r="172" spans="2:8" s="124" customFormat="1" ht="16.149999999999999" customHeight="1" x14ac:dyDescent="0.25">
      <c r="B172" s="157" t="s">
        <v>147</v>
      </c>
      <c r="C172" s="150">
        <v>6.6666599999999987E-3</v>
      </c>
      <c r="D172" s="150">
        <v>6.6666600000000006E-2</v>
      </c>
      <c r="E172" s="150">
        <v>0</v>
      </c>
      <c r="F172" s="150">
        <v>0</v>
      </c>
      <c r="G172" s="156"/>
      <c r="H172" s="125"/>
    </row>
    <row r="173" spans="2:8" s="124" customFormat="1" ht="16.149999999999999" customHeight="1" x14ac:dyDescent="0.25">
      <c r="B173" s="154" t="s">
        <v>427</v>
      </c>
      <c r="C173" s="155">
        <v>28.5</v>
      </c>
      <c r="D173" s="155">
        <v>0</v>
      </c>
      <c r="E173" s="155">
        <v>19</v>
      </c>
      <c r="F173" s="155">
        <v>0</v>
      </c>
      <c r="G173" s="156"/>
      <c r="H173" s="125"/>
    </row>
    <row r="174" spans="2:8" s="124" customFormat="1" ht="16.149999999999999" customHeight="1" x14ac:dyDescent="0.25">
      <c r="B174" s="154" t="s">
        <v>399</v>
      </c>
      <c r="C174" s="155">
        <v>26.6</v>
      </c>
      <c r="D174" s="155">
        <v>0</v>
      </c>
      <c r="E174" s="155">
        <v>16</v>
      </c>
      <c r="F174" s="155">
        <v>4.3</v>
      </c>
      <c r="G174" s="156"/>
      <c r="H174" s="125"/>
    </row>
    <row r="175" spans="2:8" ht="15" x14ac:dyDescent="0.25">
      <c r="B175" s="154" t="s">
        <v>428</v>
      </c>
      <c r="C175" s="155">
        <v>29.9</v>
      </c>
      <c r="D175" s="155">
        <v>0</v>
      </c>
      <c r="E175" s="155">
        <v>17.5</v>
      </c>
      <c r="F175" s="155">
        <v>0</v>
      </c>
      <c r="G175" s="156"/>
      <c r="H175" s="101"/>
    </row>
    <row r="176" spans="2:8" ht="15" x14ac:dyDescent="0.25">
      <c r="B176" s="154" t="s">
        <v>429</v>
      </c>
      <c r="C176" s="155">
        <v>27.2</v>
      </c>
      <c r="D176" s="155">
        <v>0</v>
      </c>
      <c r="E176" s="155">
        <v>16.5</v>
      </c>
      <c r="F176" s="155">
        <v>3.4</v>
      </c>
      <c r="G176" s="156"/>
      <c r="H176" s="101"/>
    </row>
    <row r="177" spans="2:8" ht="15" x14ac:dyDescent="0.25">
      <c r="B177" s="154" t="s">
        <v>148</v>
      </c>
      <c r="C177" s="155">
        <v>40.4</v>
      </c>
      <c r="D177" s="155">
        <v>4</v>
      </c>
      <c r="E177" s="155">
        <v>0</v>
      </c>
      <c r="F177" s="155">
        <v>0.3</v>
      </c>
      <c r="G177" s="156"/>
      <c r="H177" s="126"/>
    </row>
    <row r="178" spans="2:8" ht="15" x14ac:dyDescent="0.25">
      <c r="B178" s="154" t="s">
        <v>149</v>
      </c>
      <c r="C178" s="155">
        <v>36.799999999999997</v>
      </c>
      <c r="D178" s="155">
        <v>3.8</v>
      </c>
      <c r="E178" s="155">
        <v>0</v>
      </c>
      <c r="F178" s="155">
        <v>3.9</v>
      </c>
      <c r="G178" s="156"/>
      <c r="H178" s="126"/>
    </row>
    <row r="179" spans="2:8" ht="15" x14ac:dyDescent="0.25">
      <c r="B179" s="164" t="s">
        <v>150</v>
      </c>
      <c r="C179" s="155">
        <v>12</v>
      </c>
      <c r="D179" s="155">
        <v>5.2</v>
      </c>
      <c r="E179" s="155">
        <v>14.1</v>
      </c>
      <c r="F179" s="155">
        <v>8</v>
      </c>
      <c r="G179" s="156"/>
      <c r="H179" s="126"/>
    </row>
    <row r="180" spans="2:8" ht="15" x14ac:dyDescent="0.25">
      <c r="B180" s="165" t="s">
        <v>430</v>
      </c>
      <c r="C180" s="155">
        <v>14.1</v>
      </c>
      <c r="D180" s="155">
        <v>0</v>
      </c>
      <c r="E180" s="155">
        <v>15</v>
      </c>
      <c r="F180" s="155">
        <v>16.8</v>
      </c>
      <c r="G180" s="156"/>
      <c r="H180" s="126"/>
    </row>
    <row r="181" spans="2:8" ht="15" x14ac:dyDescent="0.25">
      <c r="B181" s="154" t="s">
        <v>151</v>
      </c>
      <c r="C181" s="155">
        <v>40.4</v>
      </c>
      <c r="D181" s="155">
        <v>4.04</v>
      </c>
      <c r="E181" s="155">
        <v>0</v>
      </c>
      <c r="F181" s="155">
        <v>0.3</v>
      </c>
      <c r="G181" s="156"/>
      <c r="H181" s="126"/>
    </row>
    <row r="182" spans="2:8" ht="15" x14ac:dyDescent="0.25">
      <c r="B182" s="154" t="s">
        <v>152</v>
      </c>
      <c r="C182" s="150">
        <v>37.06</v>
      </c>
      <c r="D182" s="150">
        <v>3.83</v>
      </c>
      <c r="E182" s="150">
        <v>0</v>
      </c>
      <c r="F182" s="150">
        <v>3.64</v>
      </c>
      <c r="G182" s="156"/>
      <c r="H182" s="126"/>
    </row>
    <row r="183" spans="2:8" ht="15" x14ac:dyDescent="0.25">
      <c r="B183" s="157" t="s">
        <v>153</v>
      </c>
      <c r="C183" s="155">
        <v>10.9</v>
      </c>
      <c r="D183" s="155">
        <v>12.5</v>
      </c>
      <c r="E183" s="155">
        <v>15.6</v>
      </c>
      <c r="F183" s="155">
        <v>3.1</v>
      </c>
      <c r="G183" s="156"/>
      <c r="H183" s="126"/>
    </row>
    <row r="184" spans="2:8" ht="15" x14ac:dyDescent="0.25">
      <c r="B184" s="154" t="s">
        <v>431</v>
      </c>
      <c r="C184" s="155">
        <v>26.3</v>
      </c>
      <c r="D184" s="155">
        <v>0</v>
      </c>
      <c r="E184" s="155">
        <v>19.5</v>
      </c>
      <c r="F184" s="155">
        <v>1.7</v>
      </c>
      <c r="G184" s="156"/>
      <c r="H184" s="126"/>
    </row>
    <row r="185" spans="2:8" ht="15" x14ac:dyDescent="0.25">
      <c r="B185" s="154" t="s">
        <v>154</v>
      </c>
      <c r="C185" s="155">
        <v>23.1</v>
      </c>
      <c r="D185" s="155">
        <v>2.9</v>
      </c>
      <c r="E185" s="155">
        <v>17.399999999999999</v>
      </c>
      <c r="F185" s="155">
        <v>2.9</v>
      </c>
      <c r="G185" s="156"/>
      <c r="H185" s="101"/>
    </row>
    <row r="186" spans="2:8" ht="15" x14ac:dyDescent="0.25">
      <c r="B186" s="154" t="s">
        <v>155</v>
      </c>
      <c r="C186" s="155">
        <v>23</v>
      </c>
      <c r="D186" s="155">
        <v>0</v>
      </c>
      <c r="E186" s="155">
        <v>25</v>
      </c>
      <c r="F186" s="155">
        <v>0</v>
      </c>
      <c r="G186" s="156"/>
      <c r="H186" s="101"/>
    </row>
    <row r="187" spans="2:8" ht="15" x14ac:dyDescent="0.25">
      <c r="B187" s="154" t="s">
        <v>156</v>
      </c>
      <c r="C187" s="155">
        <v>21.16</v>
      </c>
      <c r="D187" s="155">
        <v>0</v>
      </c>
      <c r="E187" s="155">
        <v>23</v>
      </c>
      <c r="F187" s="155">
        <v>7.1999999999999993</v>
      </c>
      <c r="G187" s="156"/>
      <c r="H187" s="101"/>
    </row>
    <row r="188" spans="2:8" ht="15" x14ac:dyDescent="0.25">
      <c r="B188" s="154" t="s">
        <v>157</v>
      </c>
      <c r="C188" s="161">
        <v>19.55</v>
      </c>
      <c r="D188" s="161">
        <v>0</v>
      </c>
      <c r="E188" s="161">
        <v>21.25</v>
      </c>
      <c r="F188" s="161">
        <v>13.5</v>
      </c>
      <c r="G188" s="156"/>
      <c r="H188" s="101"/>
    </row>
    <row r="189" spans="2:8" ht="15" x14ac:dyDescent="0.25">
      <c r="B189" s="154" t="s">
        <v>158</v>
      </c>
      <c r="C189" s="161">
        <v>20.399999999999999</v>
      </c>
      <c r="D189" s="161">
        <v>3.53</v>
      </c>
      <c r="E189" s="161">
        <v>22.5</v>
      </c>
      <c r="F189" s="161">
        <v>0.26</v>
      </c>
      <c r="G189" s="156"/>
      <c r="H189" s="101"/>
    </row>
    <row r="190" spans="2:8" ht="15" x14ac:dyDescent="0.25">
      <c r="B190" s="154" t="s">
        <v>159</v>
      </c>
      <c r="C190" s="161">
        <v>18.84</v>
      </c>
      <c r="D190" s="161">
        <v>3.33</v>
      </c>
      <c r="E190" s="161">
        <v>20.5</v>
      </c>
      <c r="F190" s="161">
        <v>7.44</v>
      </c>
      <c r="G190" s="156"/>
      <c r="H190" s="101"/>
    </row>
    <row r="191" spans="2:8" ht="15" x14ac:dyDescent="0.25">
      <c r="B191" s="154" t="s">
        <v>160</v>
      </c>
      <c r="C191" s="161">
        <v>17.88</v>
      </c>
      <c r="D191" s="161">
        <v>3.03</v>
      </c>
      <c r="E191" s="161">
        <v>19</v>
      </c>
      <c r="F191" s="161">
        <v>12.82</v>
      </c>
      <c r="G191" s="156"/>
      <c r="H191" s="101"/>
    </row>
    <row r="192" spans="2:8" ht="15" x14ac:dyDescent="0.25">
      <c r="B192" s="154" t="s">
        <v>161</v>
      </c>
      <c r="C192" s="161">
        <v>20.02</v>
      </c>
      <c r="D192" s="161">
        <v>6.46</v>
      </c>
      <c r="E192" s="161">
        <v>18.5</v>
      </c>
      <c r="F192" s="161">
        <v>0.48</v>
      </c>
      <c r="G192" s="156"/>
      <c r="H192" s="101"/>
    </row>
    <row r="193" spans="2:8" ht="15" x14ac:dyDescent="0.25">
      <c r="B193" s="154" t="s">
        <v>162</v>
      </c>
      <c r="C193" s="161">
        <v>18.420000000000002</v>
      </c>
      <c r="D193" s="161">
        <v>5.95</v>
      </c>
      <c r="E193" s="161">
        <v>17.75</v>
      </c>
      <c r="F193" s="161">
        <v>6.29</v>
      </c>
      <c r="G193" s="156"/>
      <c r="H193" s="101"/>
    </row>
    <row r="194" spans="2:8" ht="15" x14ac:dyDescent="0.25">
      <c r="B194" s="154" t="s">
        <v>163</v>
      </c>
      <c r="C194" s="161">
        <v>17.32</v>
      </c>
      <c r="D194" s="161">
        <v>5.75</v>
      </c>
      <c r="E194" s="161">
        <v>16.5</v>
      </c>
      <c r="F194" s="161">
        <v>11.22</v>
      </c>
      <c r="G194" s="156"/>
      <c r="H194" s="101"/>
    </row>
    <row r="195" spans="2:8" ht="15" x14ac:dyDescent="0.25">
      <c r="B195" s="154" t="s">
        <v>164</v>
      </c>
      <c r="C195" s="161">
        <v>18.32</v>
      </c>
      <c r="D195" s="161">
        <v>8.68</v>
      </c>
      <c r="E195" s="161">
        <v>17</v>
      </c>
      <c r="F195" s="161">
        <v>0.64</v>
      </c>
      <c r="G195" s="156"/>
      <c r="H195" s="101"/>
    </row>
    <row r="196" spans="2:8" ht="15" x14ac:dyDescent="0.25">
      <c r="B196" s="154" t="s">
        <v>165</v>
      </c>
      <c r="C196" s="161">
        <v>16.57</v>
      </c>
      <c r="D196" s="161">
        <v>8.7799999999999994</v>
      </c>
      <c r="E196" s="161">
        <v>15.75</v>
      </c>
      <c r="F196" s="161">
        <v>6.05</v>
      </c>
      <c r="G196" s="156"/>
      <c r="H196" s="101"/>
    </row>
    <row r="197" spans="2:8" ht="15" x14ac:dyDescent="0.25">
      <c r="B197" s="154" t="s">
        <v>166</v>
      </c>
      <c r="C197" s="161">
        <v>15.24</v>
      </c>
      <c r="D197" s="161">
        <v>8.58</v>
      </c>
      <c r="E197" s="161">
        <v>14.5</v>
      </c>
      <c r="F197" s="161">
        <v>11.43</v>
      </c>
      <c r="G197" s="156"/>
      <c r="H197" s="101"/>
    </row>
    <row r="198" spans="2:8" ht="15" x14ac:dyDescent="0.25">
      <c r="B198" s="154" t="s">
        <v>167</v>
      </c>
      <c r="C198" s="161">
        <v>15.4</v>
      </c>
      <c r="D198" s="161">
        <v>12.12</v>
      </c>
      <c r="E198" s="161">
        <v>15</v>
      </c>
      <c r="F198" s="161">
        <v>0.9</v>
      </c>
      <c r="G198" s="156"/>
      <c r="H198" s="101"/>
    </row>
    <row r="199" spans="2:8" ht="15" x14ac:dyDescent="0.25">
      <c r="B199" s="154" t="s">
        <v>168</v>
      </c>
      <c r="C199" s="161">
        <v>14.21</v>
      </c>
      <c r="D199" s="161">
        <v>11.81</v>
      </c>
      <c r="E199" s="161">
        <v>14</v>
      </c>
      <c r="F199" s="161">
        <v>5.82</v>
      </c>
      <c r="G199" s="156"/>
      <c r="H199" s="101"/>
    </row>
    <row r="200" spans="2:8" ht="15" x14ac:dyDescent="0.25">
      <c r="B200" s="154" t="s">
        <v>169</v>
      </c>
      <c r="C200" s="161">
        <v>12.56</v>
      </c>
      <c r="D200" s="161">
        <v>11.51</v>
      </c>
      <c r="E200" s="161">
        <v>13.25</v>
      </c>
      <c r="F200" s="161">
        <v>11.2</v>
      </c>
      <c r="G200" s="156"/>
      <c r="H200" s="101"/>
    </row>
    <row r="201" spans="2:8" ht="15" x14ac:dyDescent="0.25">
      <c r="B201" s="154" t="s">
        <v>170</v>
      </c>
      <c r="C201" s="161">
        <v>14.9</v>
      </c>
      <c r="D201" s="161">
        <v>14.14</v>
      </c>
      <c r="E201" s="161">
        <v>12.5</v>
      </c>
      <c r="F201" s="161">
        <v>1.05</v>
      </c>
      <c r="G201" s="156"/>
      <c r="H201" s="101"/>
    </row>
    <row r="202" spans="2:8" ht="15" x14ac:dyDescent="0.25">
      <c r="B202" s="154" t="s">
        <v>171</v>
      </c>
      <c r="C202" s="161">
        <v>14</v>
      </c>
      <c r="D202" s="161">
        <v>13.13</v>
      </c>
      <c r="E202" s="161">
        <v>12.5</v>
      </c>
      <c r="F202" s="161">
        <v>5.47</v>
      </c>
      <c r="G202" s="156"/>
      <c r="H202" s="101"/>
    </row>
    <row r="203" spans="2:8" ht="15" x14ac:dyDescent="0.25">
      <c r="B203" s="154" t="s">
        <v>172</v>
      </c>
      <c r="C203" s="161">
        <v>11.7</v>
      </c>
      <c r="D203" s="161">
        <v>13.13</v>
      </c>
      <c r="E203" s="161">
        <v>12.5</v>
      </c>
      <c r="F203" s="161">
        <v>9.9700000000000006</v>
      </c>
      <c r="G203" s="156"/>
      <c r="H203" s="101"/>
    </row>
    <row r="204" spans="2:8" ht="15" x14ac:dyDescent="0.25">
      <c r="B204" s="154" t="s">
        <v>173</v>
      </c>
      <c r="C204" s="161">
        <v>12.6</v>
      </c>
      <c r="D204" s="161">
        <v>14.14</v>
      </c>
      <c r="E204" s="161">
        <v>15</v>
      </c>
      <c r="F204" s="161">
        <v>1.05</v>
      </c>
      <c r="G204" s="156"/>
      <c r="H204" s="101"/>
    </row>
    <row r="205" spans="2:8" ht="15" x14ac:dyDescent="0.25">
      <c r="B205" s="154" t="s">
        <v>174</v>
      </c>
      <c r="C205" s="161">
        <v>12.33</v>
      </c>
      <c r="D205" s="161">
        <v>13.83</v>
      </c>
      <c r="E205" s="161">
        <v>13.75</v>
      </c>
      <c r="F205" s="161">
        <v>4.62</v>
      </c>
      <c r="G205" s="156"/>
      <c r="H205" s="101"/>
    </row>
    <row r="206" spans="2:8" ht="15" x14ac:dyDescent="0.25">
      <c r="B206" s="154" t="s">
        <v>175</v>
      </c>
      <c r="C206" s="161">
        <v>11.97</v>
      </c>
      <c r="D206" s="161">
        <v>13.43</v>
      </c>
      <c r="E206" s="161">
        <v>12.25</v>
      </c>
      <c r="F206" s="161">
        <v>9.09</v>
      </c>
      <c r="G206" s="156"/>
      <c r="H206" s="101"/>
    </row>
    <row r="207" spans="2:8" ht="15" x14ac:dyDescent="0.25">
      <c r="B207" s="154" t="s">
        <v>176</v>
      </c>
      <c r="C207" s="161">
        <v>13.5</v>
      </c>
      <c r="D207" s="161">
        <v>15.15</v>
      </c>
      <c r="E207" s="161">
        <v>12.5</v>
      </c>
      <c r="F207" s="161">
        <v>1.1200000000000001</v>
      </c>
      <c r="G207" s="156"/>
      <c r="H207" s="101"/>
    </row>
    <row r="208" spans="2:8" ht="15" x14ac:dyDescent="0.25">
      <c r="B208" s="154" t="s">
        <v>177</v>
      </c>
      <c r="C208" s="161">
        <v>13.32</v>
      </c>
      <c r="D208" s="161">
        <v>14.94</v>
      </c>
      <c r="E208" s="161">
        <v>11.5</v>
      </c>
      <c r="F208" s="161">
        <v>3.81</v>
      </c>
      <c r="G208" s="156"/>
      <c r="H208" s="101"/>
    </row>
    <row r="209" spans="2:8" ht="15" x14ac:dyDescent="0.25">
      <c r="B209" s="154" t="s">
        <v>178</v>
      </c>
      <c r="C209" s="161">
        <v>13.05</v>
      </c>
      <c r="D209" s="161">
        <v>14.64</v>
      </c>
      <c r="E209" s="161">
        <v>10.25</v>
      </c>
      <c r="F209" s="161">
        <v>7.38</v>
      </c>
      <c r="G209" s="156"/>
      <c r="H209" s="101"/>
    </row>
    <row r="210" spans="2:8" ht="15" x14ac:dyDescent="0.25">
      <c r="B210" s="154" t="s">
        <v>179</v>
      </c>
      <c r="C210" s="161">
        <v>28.61</v>
      </c>
      <c r="D210" s="161">
        <v>8.0500000000000007</v>
      </c>
      <c r="E210" s="161">
        <v>0</v>
      </c>
      <c r="F210" s="161">
        <v>12.74</v>
      </c>
      <c r="G210" s="156"/>
      <c r="H210" s="101"/>
    </row>
    <row r="211" spans="2:8" ht="15" x14ac:dyDescent="0.25">
      <c r="B211" s="154" t="s">
        <v>180</v>
      </c>
      <c r="C211" s="161">
        <v>34.5</v>
      </c>
      <c r="D211" s="161">
        <v>0</v>
      </c>
      <c r="E211" s="161">
        <v>12.5</v>
      </c>
      <c r="F211" s="161">
        <v>0</v>
      </c>
      <c r="G211" s="156"/>
      <c r="H211" s="101"/>
    </row>
    <row r="212" spans="2:8" ht="15" x14ac:dyDescent="0.25">
      <c r="B212" s="154" t="s">
        <v>181</v>
      </c>
      <c r="C212" s="161">
        <v>33.35</v>
      </c>
      <c r="D212" s="161">
        <v>0</v>
      </c>
      <c r="E212" s="161">
        <v>13.75</v>
      </c>
      <c r="F212" s="161">
        <v>0</v>
      </c>
      <c r="G212" s="156"/>
      <c r="H212" s="101"/>
    </row>
    <row r="213" spans="2:8" ht="15" x14ac:dyDescent="0.25">
      <c r="B213" s="154" t="s">
        <v>182</v>
      </c>
      <c r="C213" s="161">
        <v>32.200000000000003</v>
      </c>
      <c r="D213" s="161">
        <v>0</v>
      </c>
      <c r="E213" s="161">
        <v>15</v>
      </c>
      <c r="F213" s="161">
        <v>0</v>
      </c>
      <c r="G213" s="156"/>
      <c r="H213" s="101"/>
    </row>
    <row r="214" spans="2:8" ht="15" x14ac:dyDescent="0.25">
      <c r="B214" s="154" t="s">
        <v>183</v>
      </c>
      <c r="C214" s="161">
        <v>31.05</v>
      </c>
      <c r="D214" s="161">
        <v>0</v>
      </c>
      <c r="E214" s="161">
        <v>16.25</v>
      </c>
      <c r="F214" s="161">
        <v>0</v>
      </c>
      <c r="G214" s="156"/>
      <c r="H214" s="101"/>
    </row>
    <row r="215" spans="2:8" ht="15" x14ac:dyDescent="0.25">
      <c r="B215" s="154" t="s">
        <v>184</v>
      </c>
      <c r="C215" s="161">
        <v>29.9</v>
      </c>
      <c r="D215" s="161">
        <v>0</v>
      </c>
      <c r="E215" s="161">
        <v>17.5</v>
      </c>
      <c r="F215" s="161">
        <v>0</v>
      </c>
      <c r="G215" s="156"/>
      <c r="H215" s="101"/>
    </row>
    <row r="216" spans="2:8" ht="15" x14ac:dyDescent="0.25">
      <c r="B216" s="154" t="s">
        <v>185</v>
      </c>
      <c r="C216" s="161">
        <v>28.75</v>
      </c>
      <c r="D216" s="161">
        <v>0</v>
      </c>
      <c r="E216" s="161">
        <v>18.75</v>
      </c>
      <c r="F216" s="161">
        <v>0</v>
      </c>
      <c r="G216" s="156"/>
      <c r="H216" s="101"/>
    </row>
    <row r="217" spans="2:8" ht="15" x14ac:dyDescent="0.25">
      <c r="B217" s="154" t="s">
        <v>186</v>
      </c>
      <c r="C217" s="161">
        <v>27.6</v>
      </c>
      <c r="D217" s="161">
        <v>0</v>
      </c>
      <c r="E217" s="161">
        <v>20</v>
      </c>
      <c r="F217" s="161">
        <v>0</v>
      </c>
      <c r="G217" s="156"/>
      <c r="H217" s="101"/>
    </row>
    <row r="218" spans="2:8" ht="15" x14ac:dyDescent="0.25">
      <c r="B218" s="154" t="s">
        <v>187</v>
      </c>
      <c r="C218" s="161">
        <v>26.45</v>
      </c>
      <c r="D218" s="161">
        <v>0</v>
      </c>
      <c r="E218" s="161">
        <v>21.25</v>
      </c>
      <c r="F218" s="161">
        <v>0</v>
      </c>
      <c r="G218" s="156"/>
      <c r="H218" s="101"/>
    </row>
    <row r="219" spans="2:8" ht="15" x14ac:dyDescent="0.25">
      <c r="B219" s="154" t="s">
        <v>188</v>
      </c>
      <c r="C219" s="161">
        <v>25.3</v>
      </c>
      <c r="D219" s="161">
        <v>0</v>
      </c>
      <c r="E219" s="161">
        <v>22.5</v>
      </c>
      <c r="F219" s="161">
        <v>0</v>
      </c>
      <c r="G219" s="156"/>
      <c r="H219" s="101"/>
    </row>
    <row r="220" spans="2:8" ht="15" x14ac:dyDescent="0.25">
      <c r="B220" s="154" t="s">
        <v>189</v>
      </c>
      <c r="C220" s="161">
        <v>24.15</v>
      </c>
      <c r="D220" s="161">
        <v>0</v>
      </c>
      <c r="E220" s="161">
        <v>23.75</v>
      </c>
      <c r="F220" s="161">
        <v>0</v>
      </c>
      <c r="G220" s="156"/>
      <c r="H220" s="101"/>
    </row>
    <row r="221" spans="2:8" ht="15" x14ac:dyDescent="0.25">
      <c r="B221" s="154" t="s">
        <v>190</v>
      </c>
      <c r="C221" s="161">
        <v>21.85</v>
      </c>
      <c r="D221" s="161">
        <v>0</v>
      </c>
      <c r="E221" s="161">
        <v>26.25</v>
      </c>
      <c r="F221" s="161">
        <v>0</v>
      </c>
      <c r="G221" s="156"/>
      <c r="H221" s="101"/>
    </row>
    <row r="222" spans="2:8" ht="15" x14ac:dyDescent="0.25">
      <c r="B222" s="154" t="s">
        <v>191</v>
      </c>
      <c r="C222" s="161">
        <v>20.7</v>
      </c>
      <c r="D222" s="161">
        <v>0</v>
      </c>
      <c r="E222" s="161">
        <v>27.5</v>
      </c>
      <c r="F222" s="161">
        <v>0</v>
      </c>
      <c r="G222" s="156"/>
      <c r="H222" s="101"/>
    </row>
    <row r="223" spans="2:8" ht="15" x14ac:dyDescent="0.25">
      <c r="B223" s="154" t="s">
        <v>192</v>
      </c>
      <c r="C223" s="161">
        <v>19.55</v>
      </c>
      <c r="D223" s="161">
        <v>0</v>
      </c>
      <c r="E223" s="161">
        <v>28.75</v>
      </c>
      <c r="F223" s="161">
        <v>0</v>
      </c>
      <c r="G223" s="156"/>
      <c r="H223" s="101"/>
    </row>
    <row r="224" spans="2:8" ht="15" x14ac:dyDescent="0.25">
      <c r="B224" s="154" t="s">
        <v>193</v>
      </c>
      <c r="C224" s="161">
        <v>18.399999999999999</v>
      </c>
      <c r="D224" s="161">
        <v>0</v>
      </c>
      <c r="E224" s="161">
        <v>30</v>
      </c>
      <c r="F224" s="161">
        <v>0</v>
      </c>
      <c r="G224" s="156"/>
      <c r="H224" s="101"/>
    </row>
    <row r="225" spans="2:8" ht="15" x14ac:dyDescent="0.25">
      <c r="B225" s="154" t="s">
        <v>194</v>
      </c>
      <c r="C225" s="161">
        <v>17.25</v>
      </c>
      <c r="D225" s="161">
        <v>0</v>
      </c>
      <c r="E225" s="161">
        <v>31.25</v>
      </c>
      <c r="F225" s="161">
        <v>0</v>
      </c>
      <c r="G225" s="156"/>
      <c r="H225" s="101"/>
    </row>
    <row r="226" spans="2:8" ht="15" x14ac:dyDescent="0.25">
      <c r="B226" s="154" t="s">
        <v>195</v>
      </c>
      <c r="C226" s="161">
        <v>16.100000000000001</v>
      </c>
      <c r="D226" s="161">
        <v>0</v>
      </c>
      <c r="E226" s="161">
        <v>32.5</v>
      </c>
      <c r="F226" s="161">
        <v>0</v>
      </c>
      <c r="G226" s="156"/>
      <c r="H226" s="101"/>
    </row>
    <row r="227" spans="2:8" ht="15" x14ac:dyDescent="0.25">
      <c r="B227" s="154" t="s">
        <v>196</v>
      </c>
      <c r="C227" s="161">
        <v>14.95</v>
      </c>
      <c r="D227" s="161">
        <v>0</v>
      </c>
      <c r="E227" s="161">
        <v>33.75</v>
      </c>
      <c r="F227" s="161">
        <v>0</v>
      </c>
      <c r="G227" s="156"/>
      <c r="H227" s="101"/>
    </row>
    <row r="228" spans="2:8" ht="15" x14ac:dyDescent="0.25">
      <c r="B228" s="154" t="s">
        <v>197</v>
      </c>
      <c r="C228" s="161">
        <v>13.8</v>
      </c>
      <c r="D228" s="161">
        <v>0</v>
      </c>
      <c r="E228" s="161">
        <v>35</v>
      </c>
      <c r="F228" s="161">
        <v>0</v>
      </c>
      <c r="G228" s="156"/>
      <c r="H228" s="101"/>
    </row>
    <row r="229" spans="2:8" ht="15" x14ac:dyDescent="0.25">
      <c r="B229" s="154" t="s">
        <v>198</v>
      </c>
      <c r="C229" s="161">
        <v>12.65</v>
      </c>
      <c r="D229" s="161">
        <v>0</v>
      </c>
      <c r="E229" s="161">
        <v>36.25</v>
      </c>
      <c r="F229" s="161">
        <v>0</v>
      </c>
      <c r="G229" s="156"/>
      <c r="H229" s="101"/>
    </row>
    <row r="230" spans="2:8" ht="15" x14ac:dyDescent="0.25">
      <c r="B230" s="154" t="s">
        <v>199</v>
      </c>
      <c r="C230" s="161">
        <v>31.97</v>
      </c>
      <c r="D230" s="161">
        <v>0</v>
      </c>
      <c r="E230" s="161">
        <v>12.5</v>
      </c>
      <c r="F230" s="161">
        <v>4.95</v>
      </c>
      <c r="G230" s="156"/>
      <c r="H230" s="101"/>
    </row>
    <row r="231" spans="2:8" ht="15" x14ac:dyDescent="0.25">
      <c r="B231" s="154" t="s">
        <v>200</v>
      </c>
      <c r="C231" s="161">
        <v>30.82</v>
      </c>
      <c r="D231" s="161">
        <v>0</v>
      </c>
      <c r="E231" s="161">
        <v>13.75</v>
      </c>
      <c r="F231" s="161">
        <v>4.95</v>
      </c>
      <c r="G231" s="156"/>
      <c r="H231" s="101"/>
    </row>
    <row r="232" spans="2:8" ht="15" x14ac:dyDescent="0.25">
      <c r="B232" s="154" t="s">
        <v>201</v>
      </c>
      <c r="C232" s="161">
        <v>29.67</v>
      </c>
      <c r="D232" s="161">
        <v>0</v>
      </c>
      <c r="E232" s="161">
        <v>15</v>
      </c>
      <c r="F232" s="161">
        <v>4.95</v>
      </c>
      <c r="G232" s="156"/>
      <c r="H232" s="101"/>
    </row>
    <row r="233" spans="2:8" ht="15" x14ac:dyDescent="0.25">
      <c r="B233" s="154" t="s">
        <v>202</v>
      </c>
      <c r="C233" s="161">
        <v>28.52</v>
      </c>
      <c r="D233" s="161">
        <v>0</v>
      </c>
      <c r="E233" s="161">
        <v>16.25</v>
      </c>
      <c r="F233" s="161">
        <v>4.95</v>
      </c>
      <c r="G233" s="156"/>
      <c r="H233" s="101"/>
    </row>
    <row r="234" spans="2:8" ht="15" x14ac:dyDescent="0.25">
      <c r="B234" s="154" t="s">
        <v>203</v>
      </c>
      <c r="C234" s="161">
        <v>27.37</v>
      </c>
      <c r="D234" s="161">
        <v>0</v>
      </c>
      <c r="E234" s="161">
        <v>17.5</v>
      </c>
      <c r="F234" s="161">
        <v>4.95</v>
      </c>
      <c r="G234" s="156"/>
      <c r="H234" s="101"/>
    </row>
    <row r="235" spans="2:8" ht="15" x14ac:dyDescent="0.25">
      <c r="B235" s="154" t="s">
        <v>204</v>
      </c>
      <c r="C235" s="161">
        <v>26.22</v>
      </c>
      <c r="D235" s="161">
        <v>0</v>
      </c>
      <c r="E235" s="161">
        <v>18.75</v>
      </c>
      <c r="F235" s="161">
        <v>4.95</v>
      </c>
      <c r="G235" s="156"/>
      <c r="H235" s="101"/>
    </row>
    <row r="236" spans="2:8" ht="15" x14ac:dyDescent="0.25">
      <c r="B236" s="154" t="s">
        <v>205</v>
      </c>
      <c r="C236" s="161">
        <v>25.07</v>
      </c>
      <c r="D236" s="161">
        <v>0</v>
      </c>
      <c r="E236" s="161">
        <v>20</v>
      </c>
      <c r="F236" s="161">
        <v>4.95</v>
      </c>
      <c r="G236" s="156"/>
      <c r="H236" s="101"/>
    </row>
    <row r="237" spans="2:8" ht="15" x14ac:dyDescent="0.25">
      <c r="B237" s="154" t="s">
        <v>206</v>
      </c>
      <c r="C237" s="161">
        <v>23.92</v>
      </c>
      <c r="D237" s="161">
        <v>0</v>
      </c>
      <c r="E237" s="161">
        <v>21.25</v>
      </c>
      <c r="F237" s="161">
        <v>4.95</v>
      </c>
      <c r="G237" s="156"/>
      <c r="H237" s="101"/>
    </row>
    <row r="238" spans="2:8" ht="15" x14ac:dyDescent="0.25">
      <c r="B238" s="154" t="s">
        <v>207</v>
      </c>
      <c r="C238" s="161">
        <v>22.77</v>
      </c>
      <c r="D238" s="161">
        <v>0</v>
      </c>
      <c r="E238" s="161">
        <v>22.5</v>
      </c>
      <c r="F238" s="161">
        <v>4.95</v>
      </c>
      <c r="G238" s="156"/>
      <c r="H238" s="101"/>
    </row>
    <row r="239" spans="2:8" ht="15" x14ac:dyDescent="0.25">
      <c r="B239" s="154" t="s">
        <v>208</v>
      </c>
      <c r="C239" s="161">
        <v>21.62</v>
      </c>
      <c r="D239" s="161">
        <v>0</v>
      </c>
      <c r="E239" s="161">
        <v>23.75</v>
      </c>
      <c r="F239" s="161">
        <v>4.95</v>
      </c>
      <c r="G239" s="156"/>
      <c r="H239" s="101"/>
    </row>
    <row r="240" spans="2:8" ht="15" x14ac:dyDescent="0.25">
      <c r="B240" s="154" t="s">
        <v>209</v>
      </c>
      <c r="C240" s="161">
        <v>19.32</v>
      </c>
      <c r="D240" s="161">
        <v>0</v>
      </c>
      <c r="E240" s="161">
        <v>26.25</v>
      </c>
      <c r="F240" s="161">
        <v>4.95</v>
      </c>
      <c r="G240" s="156"/>
      <c r="H240" s="101"/>
    </row>
    <row r="241" spans="2:8" ht="15" x14ac:dyDescent="0.25">
      <c r="B241" s="154" t="s">
        <v>210</v>
      </c>
      <c r="C241" s="161">
        <v>18.170000000000002</v>
      </c>
      <c r="D241" s="161">
        <v>0</v>
      </c>
      <c r="E241" s="161">
        <v>27.5</v>
      </c>
      <c r="F241" s="161">
        <v>4.95</v>
      </c>
      <c r="G241" s="156"/>
      <c r="H241" s="101"/>
    </row>
    <row r="242" spans="2:8" ht="15" x14ac:dyDescent="0.25">
      <c r="B242" s="154" t="s">
        <v>211</v>
      </c>
      <c r="C242" s="161">
        <v>17.02</v>
      </c>
      <c r="D242" s="161">
        <v>0</v>
      </c>
      <c r="E242" s="161">
        <v>28.75</v>
      </c>
      <c r="F242" s="161">
        <v>4.95</v>
      </c>
      <c r="G242" s="156"/>
      <c r="H242" s="101"/>
    </row>
    <row r="243" spans="2:8" ht="15" x14ac:dyDescent="0.25">
      <c r="B243" s="154" t="s">
        <v>212</v>
      </c>
      <c r="C243" s="161">
        <v>15.87</v>
      </c>
      <c r="D243" s="161">
        <v>0</v>
      </c>
      <c r="E243" s="161">
        <v>30</v>
      </c>
      <c r="F243" s="161">
        <v>4.95</v>
      </c>
      <c r="G243" s="156"/>
      <c r="H243" s="101"/>
    </row>
    <row r="244" spans="2:8" ht="15" x14ac:dyDescent="0.25">
      <c r="B244" s="154" t="s">
        <v>213</v>
      </c>
      <c r="C244" s="161">
        <v>14.72</v>
      </c>
      <c r="D244" s="161">
        <v>0</v>
      </c>
      <c r="E244" s="161">
        <v>31.25</v>
      </c>
      <c r="F244" s="161">
        <v>4.95</v>
      </c>
      <c r="G244" s="156"/>
      <c r="H244" s="101"/>
    </row>
    <row r="245" spans="2:8" ht="15" x14ac:dyDescent="0.25">
      <c r="B245" s="154" t="s">
        <v>214</v>
      </c>
      <c r="C245" s="161">
        <v>13.57</v>
      </c>
      <c r="D245" s="161">
        <v>0</v>
      </c>
      <c r="E245" s="161">
        <v>32.5</v>
      </c>
      <c r="F245" s="161">
        <v>4.95</v>
      </c>
      <c r="G245" s="156"/>
      <c r="H245" s="101"/>
    </row>
    <row r="246" spans="2:8" ht="15" x14ac:dyDescent="0.25">
      <c r="B246" s="154" t="s">
        <v>215</v>
      </c>
      <c r="C246" s="161">
        <v>12.42</v>
      </c>
      <c r="D246" s="161">
        <v>0</v>
      </c>
      <c r="E246" s="161">
        <v>33.75</v>
      </c>
      <c r="F246" s="161">
        <v>4.95</v>
      </c>
      <c r="G246" s="156"/>
      <c r="H246" s="101"/>
    </row>
    <row r="247" spans="2:8" ht="15" x14ac:dyDescent="0.25">
      <c r="B247" s="154" t="s">
        <v>216</v>
      </c>
      <c r="C247" s="161">
        <v>11.27</v>
      </c>
      <c r="D247" s="161">
        <v>0</v>
      </c>
      <c r="E247" s="161">
        <v>35</v>
      </c>
      <c r="F247" s="161">
        <v>4.95</v>
      </c>
      <c r="G247" s="156"/>
      <c r="H247" s="101"/>
    </row>
    <row r="248" spans="2:8" ht="15" x14ac:dyDescent="0.25">
      <c r="B248" s="154" t="s">
        <v>217</v>
      </c>
      <c r="C248" s="161">
        <v>10.119999999999999</v>
      </c>
      <c r="D248" s="161">
        <v>0</v>
      </c>
      <c r="E248" s="161">
        <v>36.25</v>
      </c>
      <c r="F248" s="161">
        <v>4.95</v>
      </c>
      <c r="G248" s="156"/>
      <c r="H248" s="101"/>
    </row>
    <row r="249" spans="2:8" ht="15" x14ac:dyDescent="0.25">
      <c r="B249" s="154" t="s">
        <v>218</v>
      </c>
      <c r="C249" s="161">
        <v>25.33</v>
      </c>
      <c r="D249" s="161">
        <v>0.8</v>
      </c>
      <c r="E249" s="161">
        <v>19.100000000000001</v>
      </c>
      <c r="F249" s="161">
        <v>3.93</v>
      </c>
      <c r="G249" s="156"/>
      <c r="H249" s="101"/>
    </row>
    <row r="250" spans="2:8" ht="15" x14ac:dyDescent="0.25">
      <c r="B250" s="154" t="s">
        <v>219</v>
      </c>
      <c r="C250" s="161">
        <v>20.83</v>
      </c>
      <c r="D250" s="161">
        <v>0</v>
      </c>
      <c r="E250" s="161">
        <v>25</v>
      </c>
      <c r="F250" s="161">
        <v>4.2300000000000004</v>
      </c>
      <c r="G250" s="156"/>
      <c r="H250" s="101"/>
    </row>
    <row r="251" spans="2:8" ht="15" x14ac:dyDescent="0.25">
      <c r="B251" s="154" t="s">
        <v>220</v>
      </c>
      <c r="C251" s="161">
        <v>26.22</v>
      </c>
      <c r="D251" s="161">
        <v>0</v>
      </c>
      <c r="E251" s="161">
        <v>19.649999999999999</v>
      </c>
      <c r="F251" s="161">
        <v>3.33</v>
      </c>
      <c r="G251" s="156"/>
      <c r="H251" s="101"/>
    </row>
    <row r="252" spans="2:8" ht="15" x14ac:dyDescent="0.25">
      <c r="B252" s="154" t="s">
        <v>221</v>
      </c>
      <c r="C252" s="161">
        <v>24.08</v>
      </c>
      <c r="D252" s="161">
        <v>1.01</v>
      </c>
      <c r="E252" s="161">
        <v>20.100000000000001</v>
      </c>
      <c r="F252" s="161">
        <v>4.03</v>
      </c>
      <c r="G252" s="156"/>
      <c r="H252" s="101"/>
    </row>
    <row r="253" spans="2:8" ht="15" x14ac:dyDescent="0.25">
      <c r="B253" s="154" t="s">
        <v>222</v>
      </c>
      <c r="C253" s="161">
        <v>22.3</v>
      </c>
      <c r="D253" s="161">
        <v>0.92</v>
      </c>
      <c r="E253" s="161">
        <v>22.3</v>
      </c>
      <c r="F253" s="161">
        <v>3.75</v>
      </c>
      <c r="G253" s="156"/>
      <c r="H253" s="101"/>
    </row>
    <row r="254" spans="2:8" ht="15" x14ac:dyDescent="0.25">
      <c r="B254" s="154" t="s">
        <v>438</v>
      </c>
      <c r="C254" s="161">
        <v>36.340000000000003</v>
      </c>
      <c r="D254" s="161">
        <v>0</v>
      </c>
      <c r="E254" s="161">
        <v>8</v>
      </c>
      <c r="F254" s="161">
        <v>4.5</v>
      </c>
      <c r="G254" s="156"/>
      <c r="H254" s="101"/>
    </row>
    <row r="255" spans="2:8" ht="15" x14ac:dyDescent="0.25">
      <c r="B255" s="154" t="s">
        <v>223</v>
      </c>
      <c r="C255" s="161">
        <v>27.1</v>
      </c>
      <c r="D255" s="161">
        <v>2.02</v>
      </c>
      <c r="E255" s="161">
        <v>17.5</v>
      </c>
      <c r="F255" s="161">
        <v>0.15</v>
      </c>
      <c r="G255" s="156"/>
      <c r="H255" s="101"/>
    </row>
    <row r="256" spans="2:8" ht="15" x14ac:dyDescent="0.25">
      <c r="B256" s="154" t="s">
        <v>224</v>
      </c>
      <c r="C256" s="161">
        <v>24.8</v>
      </c>
      <c r="D256" s="161">
        <v>2.02</v>
      </c>
      <c r="E256" s="161">
        <v>20</v>
      </c>
      <c r="F256" s="161">
        <v>0.15</v>
      </c>
      <c r="G256" s="156"/>
      <c r="H256" s="101"/>
    </row>
    <row r="257" spans="2:8" ht="15" x14ac:dyDescent="0.25">
      <c r="B257" s="154" t="s">
        <v>225</v>
      </c>
      <c r="C257" s="161">
        <v>21.35</v>
      </c>
      <c r="D257" s="161">
        <v>2.02</v>
      </c>
      <c r="E257" s="161">
        <v>23.75</v>
      </c>
      <c r="F257" s="161">
        <v>0.15</v>
      </c>
      <c r="G257" s="156"/>
      <c r="H257" s="101"/>
    </row>
    <row r="258" spans="2:8" ht="15" x14ac:dyDescent="0.25">
      <c r="B258" s="154" t="s">
        <v>226</v>
      </c>
      <c r="C258" s="161">
        <v>22.5</v>
      </c>
      <c r="D258" s="161">
        <v>2.02</v>
      </c>
      <c r="E258" s="161">
        <v>22.5</v>
      </c>
      <c r="F258" s="161">
        <v>0.15</v>
      </c>
      <c r="G258" s="156"/>
      <c r="H258" s="101"/>
    </row>
    <row r="259" spans="2:8" ht="15" x14ac:dyDescent="0.25">
      <c r="B259" s="154" t="s">
        <v>227</v>
      </c>
      <c r="C259" s="161">
        <v>23.65</v>
      </c>
      <c r="D259" s="161">
        <v>2.02</v>
      </c>
      <c r="E259" s="161">
        <v>21.25</v>
      </c>
      <c r="F259" s="161">
        <v>0.15</v>
      </c>
      <c r="G259" s="156"/>
      <c r="H259" s="101"/>
    </row>
    <row r="260" spans="2:8" ht="15" x14ac:dyDescent="0.25">
      <c r="B260" s="154" t="s">
        <v>228</v>
      </c>
      <c r="C260" s="161">
        <v>20.2</v>
      </c>
      <c r="D260" s="161">
        <v>2.02</v>
      </c>
      <c r="E260" s="161">
        <v>25</v>
      </c>
      <c r="F260" s="161">
        <v>0.15</v>
      </c>
      <c r="G260" s="156"/>
      <c r="H260" s="101"/>
    </row>
    <row r="261" spans="2:8" ht="15" x14ac:dyDescent="0.25">
      <c r="B261" s="154" t="s">
        <v>229</v>
      </c>
      <c r="C261" s="161">
        <v>17.899999999999999</v>
      </c>
      <c r="D261" s="161">
        <v>2.02</v>
      </c>
      <c r="E261" s="161">
        <v>27.5</v>
      </c>
      <c r="F261" s="161">
        <v>0.15</v>
      </c>
      <c r="G261" s="156"/>
      <c r="H261" s="101"/>
    </row>
    <row r="262" spans="2:8" ht="15" x14ac:dyDescent="0.25">
      <c r="B262" s="154" t="s">
        <v>230</v>
      </c>
      <c r="C262" s="161">
        <v>26.64</v>
      </c>
      <c r="D262" s="161">
        <v>2.02</v>
      </c>
      <c r="E262" s="161">
        <v>17</v>
      </c>
      <c r="F262" s="161">
        <v>1.95</v>
      </c>
      <c r="G262" s="156"/>
      <c r="H262" s="101"/>
    </row>
    <row r="263" spans="2:8" ht="15" x14ac:dyDescent="0.25">
      <c r="B263" s="154" t="s">
        <v>231</v>
      </c>
      <c r="C263" s="161">
        <v>24.34</v>
      </c>
      <c r="D263" s="161">
        <v>2.02</v>
      </c>
      <c r="E263" s="161">
        <v>19.5</v>
      </c>
      <c r="F263" s="161">
        <v>1.95</v>
      </c>
      <c r="G263" s="156"/>
      <c r="H263" s="101"/>
    </row>
    <row r="264" spans="2:8" ht="15" x14ac:dyDescent="0.25">
      <c r="B264" s="154" t="s">
        <v>232</v>
      </c>
      <c r="C264" s="161">
        <v>23.19</v>
      </c>
      <c r="D264" s="161">
        <v>2.02</v>
      </c>
      <c r="E264" s="161">
        <v>20.75</v>
      </c>
      <c r="F264" s="161">
        <v>1.95</v>
      </c>
      <c r="G264" s="156"/>
      <c r="H264" s="101"/>
    </row>
    <row r="265" spans="2:8" ht="15" x14ac:dyDescent="0.25">
      <c r="B265" s="154" t="s">
        <v>233</v>
      </c>
      <c r="C265" s="161">
        <v>22.04</v>
      </c>
      <c r="D265" s="161">
        <v>2.02</v>
      </c>
      <c r="E265" s="161">
        <v>22</v>
      </c>
      <c r="F265" s="161">
        <v>1.95</v>
      </c>
      <c r="G265" s="156"/>
      <c r="H265" s="101"/>
    </row>
    <row r="266" spans="2:8" ht="15" x14ac:dyDescent="0.25">
      <c r="B266" s="154" t="s">
        <v>234</v>
      </c>
      <c r="C266" s="161">
        <v>20.89</v>
      </c>
      <c r="D266" s="161">
        <v>2.02</v>
      </c>
      <c r="E266" s="161">
        <v>23.25</v>
      </c>
      <c r="F266" s="161">
        <v>1.95</v>
      </c>
      <c r="G266" s="156"/>
      <c r="H266" s="101"/>
    </row>
    <row r="267" spans="2:8" ht="15" x14ac:dyDescent="0.25">
      <c r="B267" s="154" t="s">
        <v>235</v>
      </c>
      <c r="C267" s="161">
        <v>19.739999999999998</v>
      </c>
      <c r="D267" s="161">
        <v>2.02</v>
      </c>
      <c r="E267" s="161">
        <v>24.5</v>
      </c>
      <c r="F267" s="161">
        <v>1.95</v>
      </c>
      <c r="G267" s="156"/>
      <c r="H267" s="101"/>
    </row>
    <row r="268" spans="2:8" ht="15" x14ac:dyDescent="0.25">
      <c r="B268" s="154" t="s">
        <v>236</v>
      </c>
      <c r="C268" s="161">
        <v>17.440000000000001</v>
      </c>
      <c r="D268" s="161">
        <v>2.02</v>
      </c>
      <c r="E268" s="161">
        <v>27</v>
      </c>
      <c r="F268" s="161">
        <v>1.95</v>
      </c>
      <c r="G268" s="156"/>
      <c r="H268" s="101"/>
    </row>
    <row r="269" spans="2:8" ht="15" x14ac:dyDescent="0.25">
      <c r="B269" s="154" t="s">
        <v>237</v>
      </c>
      <c r="C269" s="161">
        <v>26.18</v>
      </c>
      <c r="D269" s="161">
        <v>2.02</v>
      </c>
      <c r="E269" s="161">
        <v>16.5</v>
      </c>
      <c r="F269" s="161">
        <v>3.75</v>
      </c>
      <c r="G269" s="156"/>
      <c r="H269" s="101"/>
    </row>
    <row r="270" spans="2:8" ht="15" x14ac:dyDescent="0.25">
      <c r="B270" s="154" t="s">
        <v>238</v>
      </c>
      <c r="C270" s="161">
        <v>23.88</v>
      </c>
      <c r="D270" s="161">
        <v>2.02</v>
      </c>
      <c r="E270" s="161">
        <v>19</v>
      </c>
      <c r="F270" s="161">
        <v>3.75</v>
      </c>
      <c r="G270" s="156"/>
      <c r="H270" s="101"/>
    </row>
    <row r="271" spans="2:8" ht="15" x14ac:dyDescent="0.25">
      <c r="B271" s="154" t="s">
        <v>239</v>
      </c>
      <c r="C271" s="161">
        <v>22.73</v>
      </c>
      <c r="D271" s="161">
        <v>2.02</v>
      </c>
      <c r="E271" s="161">
        <v>20.25</v>
      </c>
      <c r="F271" s="161">
        <v>3.75</v>
      </c>
      <c r="G271" s="156"/>
      <c r="H271" s="101"/>
    </row>
    <row r="272" spans="2:8" ht="15" x14ac:dyDescent="0.25">
      <c r="B272" s="154" t="s">
        <v>240</v>
      </c>
      <c r="C272" s="161">
        <v>21.58</v>
      </c>
      <c r="D272" s="161">
        <v>2.02</v>
      </c>
      <c r="E272" s="161">
        <v>21.5</v>
      </c>
      <c r="F272" s="161">
        <v>3.75</v>
      </c>
      <c r="G272" s="156"/>
      <c r="H272" s="101"/>
    </row>
    <row r="273" spans="2:8" ht="15" x14ac:dyDescent="0.25">
      <c r="B273" s="154" t="s">
        <v>241</v>
      </c>
      <c r="C273" s="161">
        <v>20.43</v>
      </c>
      <c r="D273" s="161">
        <v>2.02</v>
      </c>
      <c r="E273" s="161">
        <v>22.75</v>
      </c>
      <c r="F273" s="161">
        <v>3.75</v>
      </c>
      <c r="G273" s="156"/>
      <c r="H273" s="101"/>
    </row>
    <row r="274" spans="2:8" ht="15" x14ac:dyDescent="0.25">
      <c r="B274" s="154" t="s">
        <v>242</v>
      </c>
      <c r="C274" s="161">
        <v>19.28</v>
      </c>
      <c r="D274" s="161">
        <v>2.02</v>
      </c>
      <c r="E274" s="161">
        <v>24</v>
      </c>
      <c r="F274" s="161">
        <v>3.75</v>
      </c>
      <c r="G274" s="156"/>
      <c r="H274" s="101"/>
    </row>
    <row r="275" spans="2:8" ht="15" x14ac:dyDescent="0.25">
      <c r="B275" s="154" t="s">
        <v>243</v>
      </c>
      <c r="C275" s="161">
        <v>16.98</v>
      </c>
      <c r="D275" s="161">
        <v>2.02</v>
      </c>
      <c r="E275" s="161">
        <v>26.5</v>
      </c>
      <c r="F275" s="161">
        <v>3.75</v>
      </c>
      <c r="G275" s="156"/>
      <c r="H275" s="101"/>
    </row>
    <row r="276" spans="2:8" ht="15" x14ac:dyDescent="0.25">
      <c r="B276" s="154" t="s">
        <v>244</v>
      </c>
      <c r="C276" s="161">
        <v>16.52</v>
      </c>
      <c r="D276" s="161">
        <v>2.02</v>
      </c>
      <c r="E276" s="161">
        <v>26</v>
      </c>
      <c r="F276" s="161">
        <v>5.55</v>
      </c>
      <c r="G276" s="156"/>
      <c r="H276" s="101"/>
    </row>
    <row r="277" spans="2:8" ht="15" x14ac:dyDescent="0.25">
      <c r="B277" s="154" t="s">
        <v>245</v>
      </c>
      <c r="C277" s="161">
        <v>18.82</v>
      </c>
      <c r="D277" s="161">
        <v>2.02</v>
      </c>
      <c r="E277" s="161">
        <v>23.5</v>
      </c>
      <c r="F277" s="161">
        <v>5.55</v>
      </c>
      <c r="G277" s="156"/>
      <c r="H277" s="101"/>
    </row>
    <row r="278" spans="2:8" ht="15" x14ac:dyDescent="0.25">
      <c r="B278" s="154" t="s">
        <v>246</v>
      </c>
      <c r="C278" s="161">
        <v>22.27</v>
      </c>
      <c r="D278" s="161">
        <v>2.02</v>
      </c>
      <c r="E278" s="161">
        <v>19.75</v>
      </c>
      <c r="F278" s="161">
        <v>5.55</v>
      </c>
      <c r="G278" s="156"/>
      <c r="H278" s="101"/>
    </row>
    <row r="279" spans="2:8" ht="15" x14ac:dyDescent="0.25">
      <c r="B279" s="154" t="s">
        <v>247</v>
      </c>
      <c r="C279" s="161">
        <v>21.12</v>
      </c>
      <c r="D279" s="161">
        <v>2.02</v>
      </c>
      <c r="E279" s="161">
        <v>21</v>
      </c>
      <c r="F279" s="161">
        <v>5.55</v>
      </c>
      <c r="G279" s="156"/>
      <c r="H279" s="101"/>
    </row>
    <row r="280" spans="2:8" ht="15" x14ac:dyDescent="0.25">
      <c r="B280" s="154" t="s">
        <v>248</v>
      </c>
      <c r="C280" s="161">
        <v>19.97</v>
      </c>
      <c r="D280" s="161">
        <v>2.02</v>
      </c>
      <c r="E280" s="161">
        <v>22.25</v>
      </c>
      <c r="F280" s="161">
        <v>5.55</v>
      </c>
      <c r="G280" s="156"/>
      <c r="H280" s="101"/>
    </row>
    <row r="281" spans="2:8" ht="15" x14ac:dyDescent="0.25">
      <c r="B281" s="154" t="s">
        <v>249</v>
      </c>
      <c r="C281" s="161">
        <v>23.42</v>
      </c>
      <c r="D281" s="161">
        <v>2.02</v>
      </c>
      <c r="E281" s="161">
        <v>18.5</v>
      </c>
      <c r="F281" s="161">
        <v>5.55</v>
      </c>
      <c r="G281" s="156"/>
      <c r="H281" s="101"/>
    </row>
    <row r="282" spans="2:8" ht="15" x14ac:dyDescent="0.25">
      <c r="B282" s="154" t="s">
        <v>250</v>
      </c>
      <c r="C282" s="161">
        <v>25.72</v>
      </c>
      <c r="D282" s="161">
        <v>2.02</v>
      </c>
      <c r="E282" s="161">
        <v>16</v>
      </c>
      <c r="F282" s="161">
        <v>5.55</v>
      </c>
      <c r="G282" s="156"/>
      <c r="H282" s="101"/>
    </row>
    <row r="283" spans="2:8" ht="15" x14ac:dyDescent="0.25">
      <c r="B283" s="154" t="s">
        <v>251</v>
      </c>
      <c r="C283" s="161">
        <v>24.9</v>
      </c>
      <c r="D283" s="161">
        <v>1.61</v>
      </c>
      <c r="E283" s="161">
        <v>18.5</v>
      </c>
      <c r="F283" s="161">
        <v>3.72</v>
      </c>
      <c r="G283" s="156"/>
      <c r="H283" s="101"/>
    </row>
    <row r="284" spans="2:8" ht="15" x14ac:dyDescent="0.25">
      <c r="B284" s="154" t="s">
        <v>439</v>
      </c>
      <c r="C284" s="161">
        <v>27.2</v>
      </c>
      <c r="D284" s="161">
        <v>1.61</v>
      </c>
      <c r="E284" s="161">
        <v>16</v>
      </c>
      <c r="F284" s="161">
        <v>3.72</v>
      </c>
      <c r="G284" s="156"/>
      <c r="H284" s="101"/>
    </row>
    <row r="285" spans="2:8" ht="15" x14ac:dyDescent="0.25">
      <c r="B285" s="154" t="s">
        <v>440</v>
      </c>
      <c r="C285" s="161">
        <v>30.9</v>
      </c>
      <c r="D285" s="161">
        <v>2.92</v>
      </c>
      <c r="E285" s="161">
        <v>9.5</v>
      </c>
      <c r="F285" s="161">
        <v>4.71</v>
      </c>
      <c r="G285" s="156"/>
      <c r="H285" s="101"/>
    </row>
    <row r="286" spans="2:8" ht="15" x14ac:dyDescent="0.25">
      <c r="B286" s="154" t="s">
        <v>252</v>
      </c>
      <c r="C286" s="161">
        <v>27.2</v>
      </c>
      <c r="D286" s="161">
        <v>1.61</v>
      </c>
      <c r="E286" s="161">
        <v>16</v>
      </c>
      <c r="F286" s="161">
        <v>3.72</v>
      </c>
      <c r="G286" s="156"/>
      <c r="H286" s="101"/>
    </row>
    <row r="287" spans="2:8" ht="15" x14ac:dyDescent="0.25">
      <c r="B287" s="154" t="s">
        <v>253</v>
      </c>
      <c r="C287" s="161">
        <v>30.9</v>
      </c>
      <c r="D287" s="161">
        <v>2.92</v>
      </c>
      <c r="E287" s="161">
        <v>9.5</v>
      </c>
      <c r="F287" s="161">
        <v>4.71</v>
      </c>
      <c r="G287" s="156"/>
      <c r="H287" s="101"/>
    </row>
    <row r="288" spans="2:8" ht="15" x14ac:dyDescent="0.25">
      <c r="B288" s="154" t="s">
        <v>254</v>
      </c>
      <c r="C288" s="161">
        <v>27.2</v>
      </c>
      <c r="D288" s="161">
        <v>1.61</v>
      </c>
      <c r="E288" s="161">
        <v>16</v>
      </c>
      <c r="F288" s="161">
        <v>3.72</v>
      </c>
      <c r="G288" s="156"/>
      <c r="H288" s="101"/>
    </row>
    <row r="289" spans="2:8" ht="15" x14ac:dyDescent="0.25">
      <c r="B289" s="154" t="s">
        <v>255</v>
      </c>
      <c r="C289" s="161">
        <v>30.9</v>
      </c>
      <c r="D289" s="161">
        <v>2.92</v>
      </c>
      <c r="E289" s="161">
        <v>9.5</v>
      </c>
      <c r="F289" s="161">
        <v>4.71</v>
      </c>
      <c r="G289" s="156"/>
      <c r="H289" s="101"/>
    </row>
    <row r="290" spans="2:8" ht="15" x14ac:dyDescent="0.25">
      <c r="B290" s="154" t="s">
        <v>256</v>
      </c>
      <c r="C290" s="161">
        <v>27.2</v>
      </c>
      <c r="D290" s="161">
        <v>1.61</v>
      </c>
      <c r="E290" s="161">
        <v>16</v>
      </c>
      <c r="F290" s="161">
        <v>3.72</v>
      </c>
      <c r="G290" s="156"/>
      <c r="H290" s="101"/>
    </row>
    <row r="291" spans="2:8" ht="15" x14ac:dyDescent="0.25">
      <c r="B291" s="154" t="s">
        <v>257</v>
      </c>
      <c r="C291" s="161">
        <v>30.9</v>
      </c>
      <c r="D291" s="161">
        <v>2.92</v>
      </c>
      <c r="E291" s="161">
        <v>9.5</v>
      </c>
      <c r="F291" s="161">
        <v>4.71</v>
      </c>
      <c r="G291" s="156"/>
      <c r="H291" s="101"/>
    </row>
    <row r="292" spans="2:8" ht="15" x14ac:dyDescent="0.25">
      <c r="B292" s="154" t="s">
        <v>258</v>
      </c>
      <c r="C292" s="161">
        <v>26.85</v>
      </c>
      <c r="D292" s="161">
        <v>3.03</v>
      </c>
      <c r="E292" s="161">
        <v>16.25</v>
      </c>
      <c r="F292" s="161">
        <v>0.22</v>
      </c>
      <c r="G292" s="156"/>
      <c r="H292" s="101"/>
    </row>
    <row r="293" spans="2:8" ht="15" x14ac:dyDescent="0.25">
      <c r="B293" s="154" t="s">
        <v>259</v>
      </c>
      <c r="C293" s="161">
        <v>24.55</v>
      </c>
      <c r="D293" s="161">
        <v>3.03</v>
      </c>
      <c r="E293" s="161">
        <v>18.75</v>
      </c>
      <c r="F293" s="161">
        <v>0.22</v>
      </c>
      <c r="G293" s="156"/>
      <c r="H293" s="101"/>
    </row>
    <row r="294" spans="2:8" ht="15" x14ac:dyDescent="0.25">
      <c r="B294" s="154" t="s">
        <v>260</v>
      </c>
      <c r="C294" s="161">
        <v>23.4</v>
      </c>
      <c r="D294" s="161">
        <v>3.03</v>
      </c>
      <c r="E294" s="161">
        <v>20</v>
      </c>
      <c r="F294" s="161">
        <v>0.22</v>
      </c>
      <c r="G294" s="156"/>
      <c r="H294" s="101"/>
    </row>
    <row r="295" spans="2:8" ht="15" x14ac:dyDescent="0.25">
      <c r="B295" s="154" t="s">
        <v>261</v>
      </c>
      <c r="C295" s="161">
        <v>22.25</v>
      </c>
      <c r="D295" s="161">
        <v>3.03</v>
      </c>
      <c r="E295" s="161">
        <v>21.25</v>
      </c>
      <c r="F295" s="161">
        <v>0.22</v>
      </c>
      <c r="G295" s="156"/>
      <c r="H295" s="101"/>
    </row>
    <row r="296" spans="2:8" ht="15" x14ac:dyDescent="0.25">
      <c r="B296" s="154" t="s">
        <v>262</v>
      </c>
      <c r="C296" s="161">
        <v>21.1</v>
      </c>
      <c r="D296" s="161">
        <v>3.03</v>
      </c>
      <c r="E296" s="161">
        <v>22.5</v>
      </c>
      <c r="F296" s="161">
        <v>0.22</v>
      </c>
      <c r="G296" s="156"/>
      <c r="H296" s="101"/>
    </row>
    <row r="297" spans="2:8" ht="15" x14ac:dyDescent="0.25">
      <c r="B297" s="154" t="s">
        <v>263</v>
      </c>
      <c r="C297" s="161">
        <v>19.95</v>
      </c>
      <c r="D297" s="161">
        <v>3.03</v>
      </c>
      <c r="E297" s="161">
        <v>23.75</v>
      </c>
      <c r="F297" s="161">
        <v>0.22</v>
      </c>
      <c r="G297" s="156"/>
      <c r="H297" s="101"/>
    </row>
    <row r="298" spans="2:8" ht="15" x14ac:dyDescent="0.25">
      <c r="B298" s="154" t="s">
        <v>264</v>
      </c>
      <c r="C298" s="161">
        <v>17.649999999999999</v>
      </c>
      <c r="D298" s="161">
        <v>3.03</v>
      </c>
      <c r="E298" s="161">
        <v>26.25</v>
      </c>
      <c r="F298" s="161">
        <v>0.22</v>
      </c>
      <c r="G298" s="156"/>
      <c r="H298" s="101"/>
    </row>
    <row r="299" spans="2:8" ht="15" x14ac:dyDescent="0.25">
      <c r="B299" s="154" t="s">
        <v>265</v>
      </c>
      <c r="C299" s="161">
        <v>26.39</v>
      </c>
      <c r="D299" s="161">
        <v>3.03</v>
      </c>
      <c r="E299" s="161">
        <v>15.75</v>
      </c>
      <c r="F299" s="161">
        <v>2.02</v>
      </c>
      <c r="G299" s="156"/>
      <c r="H299" s="101"/>
    </row>
    <row r="300" spans="2:8" ht="15" x14ac:dyDescent="0.25">
      <c r="B300" s="154" t="s">
        <v>266</v>
      </c>
      <c r="C300" s="161">
        <v>24.09</v>
      </c>
      <c r="D300" s="161">
        <v>3.03</v>
      </c>
      <c r="E300" s="161">
        <v>18.25</v>
      </c>
      <c r="F300" s="161">
        <v>2.02</v>
      </c>
      <c r="G300" s="156"/>
      <c r="H300" s="101"/>
    </row>
    <row r="301" spans="2:8" ht="15" x14ac:dyDescent="0.25">
      <c r="B301" s="154" t="s">
        <v>267</v>
      </c>
      <c r="C301" s="161">
        <v>22.94</v>
      </c>
      <c r="D301" s="161">
        <v>3.03</v>
      </c>
      <c r="E301" s="161">
        <v>19.5</v>
      </c>
      <c r="F301" s="161">
        <v>2.02</v>
      </c>
      <c r="G301" s="156"/>
      <c r="H301" s="101"/>
    </row>
    <row r="302" spans="2:8" ht="15" x14ac:dyDescent="0.25">
      <c r="B302" s="154" t="s">
        <v>268</v>
      </c>
      <c r="C302" s="161">
        <v>21.79</v>
      </c>
      <c r="D302" s="161">
        <v>3.03</v>
      </c>
      <c r="E302" s="161">
        <v>20.75</v>
      </c>
      <c r="F302" s="161">
        <v>2.02</v>
      </c>
      <c r="G302" s="156"/>
      <c r="H302" s="101"/>
    </row>
    <row r="303" spans="2:8" ht="15" x14ac:dyDescent="0.25">
      <c r="B303" s="154" t="s">
        <v>269</v>
      </c>
      <c r="C303" s="161">
        <v>20.64</v>
      </c>
      <c r="D303" s="161">
        <v>3.03</v>
      </c>
      <c r="E303" s="161">
        <v>22</v>
      </c>
      <c r="F303" s="161">
        <v>2.02</v>
      </c>
      <c r="G303" s="156"/>
      <c r="H303" s="101"/>
    </row>
    <row r="304" spans="2:8" ht="15" x14ac:dyDescent="0.25">
      <c r="B304" s="154" t="s">
        <v>270</v>
      </c>
      <c r="C304" s="161">
        <v>19.489999999999998</v>
      </c>
      <c r="D304" s="161">
        <v>3.03</v>
      </c>
      <c r="E304" s="161">
        <v>23.25</v>
      </c>
      <c r="F304" s="161">
        <v>2.02</v>
      </c>
      <c r="G304" s="156"/>
      <c r="H304" s="101"/>
    </row>
    <row r="305" spans="2:8" ht="15" x14ac:dyDescent="0.25">
      <c r="B305" s="154" t="s">
        <v>271</v>
      </c>
      <c r="C305" s="161">
        <v>17.190000000000001</v>
      </c>
      <c r="D305" s="161">
        <v>3.03</v>
      </c>
      <c r="E305" s="161">
        <v>25.75</v>
      </c>
      <c r="F305" s="161">
        <v>2.02</v>
      </c>
      <c r="G305" s="156"/>
      <c r="H305" s="101"/>
    </row>
    <row r="306" spans="2:8" ht="15" x14ac:dyDescent="0.25">
      <c r="B306" s="154" t="s">
        <v>272</v>
      </c>
      <c r="C306" s="161">
        <v>25.93</v>
      </c>
      <c r="D306" s="161">
        <v>3.03</v>
      </c>
      <c r="E306" s="161">
        <v>15.25</v>
      </c>
      <c r="F306" s="161">
        <v>3.82</v>
      </c>
      <c r="G306" s="156"/>
      <c r="H306" s="101"/>
    </row>
    <row r="307" spans="2:8" ht="15" x14ac:dyDescent="0.25">
      <c r="B307" s="154" t="s">
        <v>273</v>
      </c>
      <c r="C307" s="161">
        <v>23.63</v>
      </c>
      <c r="D307" s="161">
        <v>3.03</v>
      </c>
      <c r="E307" s="161">
        <v>17.75</v>
      </c>
      <c r="F307" s="161">
        <v>3.82</v>
      </c>
      <c r="G307" s="156"/>
      <c r="H307" s="101"/>
    </row>
    <row r="308" spans="2:8" ht="15" x14ac:dyDescent="0.25">
      <c r="B308" s="154" t="s">
        <v>274</v>
      </c>
      <c r="C308" s="161">
        <v>22.48</v>
      </c>
      <c r="D308" s="161">
        <v>3.03</v>
      </c>
      <c r="E308" s="161">
        <v>19</v>
      </c>
      <c r="F308" s="161">
        <v>3.82</v>
      </c>
      <c r="G308" s="156"/>
      <c r="H308" s="101"/>
    </row>
    <row r="309" spans="2:8" ht="15" x14ac:dyDescent="0.25">
      <c r="B309" s="154" t="s">
        <v>275</v>
      </c>
      <c r="C309" s="161">
        <v>21.33</v>
      </c>
      <c r="D309" s="161">
        <v>3.03</v>
      </c>
      <c r="E309" s="161">
        <v>20.25</v>
      </c>
      <c r="F309" s="161">
        <v>3.82</v>
      </c>
      <c r="G309" s="156"/>
      <c r="H309" s="101"/>
    </row>
    <row r="310" spans="2:8" ht="15" x14ac:dyDescent="0.25">
      <c r="B310" s="154" t="s">
        <v>276</v>
      </c>
      <c r="C310" s="161">
        <v>20.18</v>
      </c>
      <c r="D310" s="161">
        <v>3.03</v>
      </c>
      <c r="E310" s="161">
        <v>21.5</v>
      </c>
      <c r="F310" s="161">
        <v>3.82</v>
      </c>
      <c r="G310" s="156"/>
      <c r="H310" s="101"/>
    </row>
    <row r="311" spans="2:8" ht="15" x14ac:dyDescent="0.25">
      <c r="B311" s="154" t="s">
        <v>277</v>
      </c>
      <c r="C311" s="161">
        <v>19.03</v>
      </c>
      <c r="D311" s="161">
        <v>3.03</v>
      </c>
      <c r="E311" s="161">
        <v>22.75</v>
      </c>
      <c r="F311" s="161">
        <v>3.82</v>
      </c>
      <c r="G311" s="156"/>
      <c r="H311" s="101"/>
    </row>
    <row r="312" spans="2:8" ht="15" x14ac:dyDescent="0.25">
      <c r="B312" s="154" t="s">
        <v>278</v>
      </c>
      <c r="C312" s="161">
        <v>16.73</v>
      </c>
      <c r="D312" s="161">
        <v>3.03</v>
      </c>
      <c r="E312" s="161">
        <v>25.25</v>
      </c>
      <c r="F312" s="161">
        <v>3.82</v>
      </c>
      <c r="G312" s="156"/>
      <c r="H312" s="101"/>
    </row>
    <row r="313" spans="2:8" ht="15" x14ac:dyDescent="0.25">
      <c r="B313" s="154" t="s">
        <v>279</v>
      </c>
      <c r="C313" s="161">
        <v>25.47</v>
      </c>
      <c r="D313" s="161">
        <v>3.03</v>
      </c>
      <c r="E313" s="161">
        <v>14.75</v>
      </c>
      <c r="F313" s="161">
        <v>5.62</v>
      </c>
      <c r="G313" s="156"/>
      <c r="H313" s="101"/>
    </row>
    <row r="314" spans="2:8" ht="15" x14ac:dyDescent="0.25">
      <c r="B314" s="154" t="s">
        <v>280</v>
      </c>
      <c r="C314" s="161">
        <v>23.17</v>
      </c>
      <c r="D314" s="161">
        <v>3.03</v>
      </c>
      <c r="E314" s="161">
        <v>17.25</v>
      </c>
      <c r="F314" s="161">
        <v>5.62</v>
      </c>
      <c r="G314" s="156"/>
      <c r="H314" s="101"/>
    </row>
    <row r="315" spans="2:8" ht="15" x14ac:dyDescent="0.25">
      <c r="B315" s="154" t="s">
        <v>281</v>
      </c>
      <c r="C315" s="161">
        <v>22.02</v>
      </c>
      <c r="D315" s="161">
        <v>3.03</v>
      </c>
      <c r="E315" s="161">
        <v>18.5</v>
      </c>
      <c r="F315" s="161">
        <v>5.62</v>
      </c>
      <c r="G315" s="156"/>
      <c r="H315" s="101"/>
    </row>
    <row r="316" spans="2:8" ht="15" x14ac:dyDescent="0.25">
      <c r="B316" s="154" t="s">
        <v>282</v>
      </c>
      <c r="C316" s="161">
        <v>20.87</v>
      </c>
      <c r="D316" s="161">
        <v>3.03</v>
      </c>
      <c r="E316" s="161">
        <v>19.75</v>
      </c>
      <c r="F316" s="161">
        <v>5.62</v>
      </c>
      <c r="G316" s="156"/>
      <c r="H316" s="101"/>
    </row>
    <row r="317" spans="2:8" ht="15" x14ac:dyDescent="0.25">
      <c r="B317" s="154" t="s">
        <v>283</v>
      </c>
      <c r="C317" s="161">
        <v>19.72</v>
      </c>
      <c r="D317" s="161">
        <v>3.03</v>
      </c>
      <c r="E317" s="161">
        <v>21</v>
      </c>
      <c r="F317" s="161">
        <v>5.62</v>
      </c>
      <c r="G317" s="156"/>
      <c r="H317" s="101"/>
    </row>
    <row r="318" spans="2:8" ht="15" x14ac:dyDescent="0.25">
      <c r="B318" s="154" t="s">
        <v>284</v>
      </c>
      <c r="C318" s="161">
        <v>18.57</v>
      </c>
      <c r="D318" s="161">
        <v>3.03</v>
      </c>
      <c r="E318" s="161">
        <v>22.25</v>
      </c>
      <c r="F318" s="161">
        <v>5.62</v>
      </c>
      <c r="G318" s="156"/>
      <c r="H318" s="101"/>
    </row>
    <row r="319" spans="2:8" ht="15" x14ac:dyDescent="0.25">
      <c r="B319" s="154" t="s">
        <v>285</v>
      </c>
      <c r="C319" s="161">
        <v>16.27</v>
      </c>
      <c r="D319" s="161">
        <v>3.03</v>
      </c>
      <c r="E319" s="161">
        <v>24.75</v>
      </c>
      <c r="F319" s="161">
        <v>5.62</v>
      </c>
      <c r="G319" s="156"/>
      <c r="H319" s="101"/>
    </row>
    <row r="320" spans="2:8" ht="15" x14ac:dyDescent="0.25">
      <c r="B320" s="154" t="s">
        <v>286</v>
      </c>
      <c r="C320" s="161">
        <v>24.04</v>
      </c>
      <c r="D320" s="161">
        <v>3.23</v>
      </c>
      <c r="E320" s="161">
        <v>19</v>
      </c>
      <c r="F320" s="161">
        <v>0.24</v>
      </c>
      <c r="G320" s="156"/>
      <c r="H320" s="101"/>
    </row>
    <row r="321" spans="2:8" ht="15" x14ac:dyDescent="0.25">
      <c r="B321" s="154" t="s">
        <v>287</v>
      </c>
      <c r="C321" s="161">
        <v>26.6</v>
      </c>
      <c r="D321" s="161">
        <v>4.04</v>
      </c>
      <c r="E321" s="161">
        <v>15</v>
      </c>
      <c r="F321" s="161">
        <v>0.3</v>
      </c>
      <c r="G321" s="156"/>
      <c r="H321" s="101"/>
    </row>
    <row r="322" spans="2:8" ht="15" x14ac:dyDescent="0.25">
      <c r="B322" s="154" t="s">
        <v>288</v>
      </c>
      <c r="C322" s="161">
        <v>24.3</v>
      </c>
      <c r="D322" s="161">
        <v>4.04</v>
      </c>
      <c r="E322" s="161">
        <v>17.5</v>
      </c>
      <c r="F322" s="161">
        <v>0.3</v>
      </c>
      <c r="G322" s="156"/>
      <c r="H322" s="101"/>
    </row>
    <row r="323" spans="2:8" ht="15" x14ac:dyDescent="0.25">
      <c r="B323" s="154" t="s">
        <v>289</v>
      </c>
      <c r="C323" s="161">
        <v>23.15</v>
      </c>
      <c r="D323" s="161">
        <v>4.04</v>
      </c>
      <c r="E323" s="161">
        <v>18.75</v>
      </c>
      <c r="F323" s="161">
        <v>0.3</v>
      </c>
      <c r="G323" s="156"/>
      <c r="H323" s="101"/>
    </row>
    <row r="324" spans="2:8" ht="15" x14ac:dyDescent="0.25">
      <c r="B324" s="154" t="s">
        <v>290</v>
      </c>
      <c r="C324" s="161">
        <v>22</v>
      </c>
      <c r="D324" s="161">
        <v>4.04</v>
      </c>
      <c r="E324" s="161">
        <v>20</v>
      </c>
      <c r="F324" s="161">
        <v>0.3</v>
      </c>
      <c r="G324" s="156"/>
      <c r="H324" s="101"/>
    </row>
    <row r="325" spans="2:8" ht="15" x14ac:dyDescent="0.25">
      <c r="B325" s="154" t="s">
        <v>291</v>
      </c>
      <c r="C325" s="161">
        <v>20.85</v>
      </c>
      <c r="D325" s="161">
        <v>4.04</v>
      </c>
      <c r="E325" s="161">
        <v>21.25</v>
      </c>
      <c r="F325" s="161">
        <v>0.3</v>
      </c>
      <c r="G325" s="156"/>
      <c r="H325" s="101"/>
    </row>
    <row r="326" spans="2:8" ht="15" x14ac:dyDescent="0.25">
      <c r="B326" s="154" t="s">
        <v>292</v>
      </c>
      <c r="C326" s="161">
        <v>19.7</v>
      </c>
      <c r="D326" s="161">
        <v>4.04</v>
      </c>
      <c r="E326" s="161">
        <v>22.5</v>
      </c>
      <c r="F326" s="161">
        <v>0.3</v>
      </c>
      <c r="G326" s="156"/>
      <c r="H326" s="101"/>
    </row>
    <row r="327" spans="2:8" ht="15" x14ac:dyDescent="0.25">
      <c r="B327" s="154" t="s">
        <v>293</v>
      </c>
      <c r="C327" s="161">
        <v>17.399999999999999</v>
      </c>
      <c r="D327" s="161">
        <v>4.04</v>
      </c>
      <c r="E327" s="161">
        <v>25</v>
      </c>
      <c r="F327" s="161">
        <v>0.3</v>
      </c>
      <c r="G327" s="156"/>
      <c r="H327" s="101"/>
    </row>
    <row r="328" spans="2:8" ht="15" x14ac:dyDescent="0.25">
      <c r="B328" s="154" t="s">
        <v>294</v>
      </c>
      <c r="C328" s="161">
        <v>26.14</v>
      </c>
      <c r="D328" s="161">
        <v>4.04</v>
      </c>
      <c r="E328" s="161">
        <v>14.5</v>
      </c>
      <c r="F328" s="161">
        <v>2.1</v>
      </c>
      <c r="G328" s="156"/>
      <c r="H328" s="101"/>
    </row>
    <row r="329" spans="2:8" ht="15" x14ac:dyDescent="0.25">
      <c r="B329" s="154" t="s">
        <v>295</v>
      </c>
      <c r="C329" s="161">
        <v>23.84</v>
      </c>
      <c r="D329" s="161">
        <v>4.04</v>
      </c>
      <c r="E329" s="161">
        <v>17</v>
      </c>
      <c r="F329" s="161">
        <v>2.1</v>
      </c>
      <c r="G329" s="156"/>
      <c r="H329" s="101"/>
    </row>
    <row r="330" spans="2:8" ht="15" x14ac:dyDescent="0.25">
      <c r="B330" s="154" t="s">
        <v>296</v>
      </c>
      <c r="C330" s="161">
        <v>22.69</v>
      </c>
      <c r="D330" s="161">
        <v>4.04</v>
      </c>
      <c r="E330" s="161">
        <v>18.25</v>
      </c>
      <c r="F330" s="161">
        <v>2.1</v>
      </c>
      <c r="G330" s="156"/>
      <c r="H330" s="101"/>
    </row>
    <row r="331" spans="2:8" ht="15" x14ac:dyDescent="0.25">
      <c r="B331" s="154" t="s">
        <v>297</v>
      </c>
      <c r="C331" s="161">
        <v>21.54</v>
      </c>
      <c r="D331" s="161">
        <v>4.04</v>
      </c>
      <c r="E331" s="161">
        <v>19.5</v>
      </c>
      <c r="F331" s="161">
        <v>2.1</v>
      </c>
      <c r="G331" s="156"/>
      <c r="H331" s="101"/>
    </row>
    <row r="332" spans="2:8" ht="15" x14ac:dyDescent="0.25">
      <c r="B332" s="154" t="s">
        <v>298</v>
      </c>
      <c r="C332" s="161">
        <v>20.39</v>
      </c>
      <c r="D332" s="161">
        <v>4.04</v>
      </c>
      <c r="E332" s="161">
        <v>20.75</v>
      </c>
      <c r="F332" s="161">
        <v>2.1</v>
      </c>
      <c r="G332" s="156"/>
      <c r="H332" s="101"/>
    </row>
    <row r="333" spans="2:8" ht="15" x14ac:dyDescent="0.25">
      <c r="B333" s="154" t="s">
        <v>299</v>
      </c>
      <c r="C333" s="161">
        <v>19.239999999999998</v>
      </c>
      <c r="D333" s="161">
        <v>4.04</v>
      </c>
      <c r="E333" s="161">
        <v>22</v>
      </c>
      <c r="F333" s="161">
        <v>2.1</v>
      </c>
      <c r="G333" s="156"/>
      <c r="H333" s="101"/>
    </row>
    <row r="334" spans="2:8" ht="15" x14ac:dyDescent="0.25">
      <c r="B334" s="154" t="s">
        <v>300</v>
      </c>
      <c r="C334" s="161">
        <v>16.940000000000001</v>
      </c>
      <c r="D334" s="161">
        <v>4.04</v>
      </c>
      <c r="E334" s="161">
        <v>24.5</v>
      </c>
      <c r="F334" s="161">
        <v>2.1</v>
      </c>
      <c r="G334" s="156"/>
      <c r="H334" s="101"/>
    </row>
    <row r="335" spans="2:8" ht="15" x14ac:dyDescent="0.25">
      <c r="B335" s="154" t="s">
        <v>301</v>
      </c>
      <c r="C335" s="161">
        <v>25.68</v>
      </c>
      <c r="D335" s="161">
        <v>4.04</v>
      </c>
      <c r="E335" s="161">
        <v>14</v>
      </c>
      <c r="F335" s="161">
        <v>3.9</v>
      </c>
      <c r="G335" s="156"/>
      <c r="H335" s="101"/>
    </row>
    <row r="336" spans="2:8" ht="15" x14ac:dyDescent="0.25">
      <c r="B336" s="154" t="s">
        <v>302</v>
      </c>
      <c r="C336" s="161">
        <v>23.38</v>
      </c>
      <c r="D336" s="161">
        <v>4.04</v>
      </c>
      <c r="E336" s="161">
        <v>16.5</v>
      </c>
      <c r="F336" s="161">
        <v>3.9</v>
      </c>
      <c r="G336" s="156"/>
      <c r="H336" s="101"/>
    </row>
    <row r="337" spans="2:8" ht="15" x14ac:dyDescent="0.25">
      <c r="B337" s="154" t="s">
        <v>303</v>
      </c>
      <c r="C337" s="161">
        <v>22.23</v>
      </c>
      <c r="D337" s="161">
        <v>4.04</v>
      </c>
      <c r="E337" s="161">
        <v>17.75</v>
      </c>
      <c r="F337" s="161">
        <v>3.9</v>
      </c>
      <c r="G337" s="156"/>
      <c r="H337" s="101"/>
    </row>
    <row r="338" spans="2:8" ht="15" x14ac:dyDescent="0.25">
      <c r="B338" s="154" t="s">
        <v>304</v>
      </c>
      <c r="C338" s="161">
        <v>21.08</v>
      </c>
      <c r="D338" s="161">
        <v>4.04</v>
      </c>
      <c r="E338" s="161">
        <v>19</v>
      </c>
      <c r="F338" s="161">
        <v>3.9</v>
      </c>
      <c r="G338" s="156"/>
      <c r="H338" s="101"/>
    </row>
    <row r="339" spans="2:8" ht="15" x14ac:dyDescent="0.25">
      <c r="B339" s="154" t="s">
        <v>305</v>
      </c>
      <c r="C339" s="161">
        <v>19.93</v>
      </c>
      <c r="D339" s="161">
        <v>4.04</v>
      </c>
      <c r="E339" s="161">
        <v>20.25</v>
      </c>
      <c r="F339" s="161">
        <v>3.9</v>
      </c>
      <c r="G339" s="156"/>
      <c r="H339" s="101"/>
    </row>
    <row r="340" spans="2:8" ht="15" x14ac:dyDescent="0.25">
      <c r="B340" s="154" t="s">
        <v>306</v>
      </c>
      <c r="C340" s="161">
        <v>18.78</v>
      </c>
      <c r="D340" s="161">
        <v>4.04</v>
      </c>
      <c r="E340" s="161">
        <v>21.5</v>
      </c>
      <c r="F340" s="161">
        <v>3.9</v>
      </c>
      <c r="G340" s="156"/>
      <c r="H340" s="101"/>
    </row>
    <row r="341" spans="2:8" ht="15" x14ac:dyDescent="0.25">
      <c r="B341" s="154" t="s">
        <v>307</v>
      </c>
      <c r="C341" s="161">
        <v>16.48</v>
      </c>
      <c r="D341" s="161">
        <v>4.04</v>
      </c>
      <c r="E341" s="161">
        <v>24</v>
      </c>
      <c r="F341" s="161">
        <v>3.9</v>
      </c>
      <c r="G341" s="156"/>
      <c r="H341" s="101"/>
    </row>
    <row r="342" spans="2:8" ht="15" x14ac:dyDescent="0.25">
      <c r="B342" s="154" t="s">
        <v>308</v>
      </c>
      <c r="C342" s="161">
        <v>14.18</v>
      </c>
      <c r="D342" s="161">
        <v>4.04</v>
      </c>
      <c r="E342" s="161">
        <v>26.5</v>
      </c>
      <c r="F342" s="161">
        <v>3.9</v>
      </c>
      <c r="G342" s="156"/>
      <c r="H342" s="101"/>
    </row>
    <row r="343" spans="2:8" ht="15" x14ac:dyDescent="0.25">
      <c r="B343" s="154" t="s">
        <v>309</v>
      </c>
      <c r="C343" s="161">
        <v>25.22</v>
      </c>
      <c r="D343" s="161">
        <v>4.04</v>
      </c>
      <c r="E343" s="161">
        <v>13.5</v>
      </c>
      <c r="F343" s="161">
        <v>5.7</v>
      </c>
      <c r="G343" s="156"/>
      <c r="H343" s="101"/>
    </row>
    <row r="344" spans="2:8" ht="15" x14ac:dyDescent="0.25">
      <c r="B344" s="154" t="s">
        <v>310</v>
      </c>
      <c r="C344" s="161">
        <v>22.92</v>
      </c>
      <c r="D344" s="161">
        <v>4.04</v>
      </c>
      <c r="E344" s="161">
        <v>16</v>
      </c>
      <c r="F344" s="161">
        <v>5.7</v>
      </c>
      <c r="G344" s="156"/>
      <c r="H344" s="101"/>
    </row>
    <row r="345" spans="2:8" ht="15" x14ac:dyDescent="0.25">
      <c r="B345" s="154" t="s">
        <v>311</v>
      </c>
      <c r="C345" s="161">
        <v>21.77</v>
      </c>
      <c r="D345" s="161">
        <v>4.04</v>
      </c>
      <c r="E345" s="161">
        <v>17.25</v>
      </c>
      <c r="F345" s="161">
        <v>5.7</v>
      </c>
      <c r="G345" s="156"/>
      <c r="H345" s="101"/>
    </row>
    <row r="346" spans="2:8" ht="15" x14ac:dyDescent="0.25">
      <c r="B346" s="154" t="s">
        <v>312</v>
      </c>
      <c r="C346" s="161">
        <v>20.62</v>
      </c>
      <c r="D346" s="161">
        <v>4.04</v>
      </c>
      <c r="E346" s="161">
        <v>18.5</v>
      </c>
      <c r="F346" s="161">
        <v>5.7</v>
      </c>
      <c r="G346" s="156"/>
      <c r="H346" s="101"/>
    </row>
    <row r="347" spans="2:8" ht="15" x14ac:dyDescent="0.25">
      <c r="B347" s="154" t="s">
        <v>313</v>
      </c>
      <c r="C347" s="161">
        <v>19.47</v>
      </c>
      <c r="D347" s="161">
        <v>4.04</v>
      </c>
      <c r="E347" s="161">
        <v>19.75</v>
      </c>
      <c r="F347" s="161">
        <v>5.7</v>
      </c>
      <c r="G347" s="156"/>
      <c r="H347" s="101"/>
    </row>
    <row r="348" spans="2:8" ht="15" x14ac:dyDescent="0.25">
      <c r="B348" s="154" t="s">
        <v>314</v>
      </c>
      <c r="C348" s="161">
        <v>18.32</v>
      </c>
      <c r="D348" s="161">
        <v>4.04</v>
      </c>
      <c r="E348" s="161">
        <v>21</v>
      </c>
      <c r="F348" s="161">
        <v>5.7</v>
      </c>
      <c r="G348" s="156"/>
      <c r="H348" s="101"/>
    </row>
    <row r="349" spans="2:8" ht="15" x14ac:dyDescent="0.25">
      <c r="B349" s="154" t="s">
        <v>315</v>
      </c>
      <c r="C349" s="161">
        <v>16.02</v>
      </c>
      <c r="D349" s="161">
        <v>4.04</v>
      </c>
      <c r="E349" s="161">
        <v>23.5</v>
      </c>
      <c r="F349" s="161">
        <v>5.7</v>
      </c>
      <c r="G349" s="156"/>
      <c r="H349" s="101"/>
    </row>
    <row r="350" spans="2:8" ht="15" x14ac:dyDescent="0.25">
      <c r="B350" s="154" t="s">
        <v>316</v>
      </c>
      <c r="C350" s="161">
        <v>13.72</v>
      </c>
      <c r="D350" s="161">
        <v>4.04</v>
      </c>
      <c r="E350" s="161">
        <v>26</v>
      </c>
      <c r="F350" s="161">
        <v>5.7</v>
      </c>
      <c r="G350" s="156"/>
      <c r="H350" s="101"/>
    </row>
    <row r="351" spans="2:8" ht="15" x14ac:dyDescent="0.25">
      <c r="B351" s="154" t="s">
        <v>317</v>
      </c>
      <c r="C351" s="161">
        <v>22.07</v>
      </c>
      <c r="D351" s="161">
        <v>5.15</v>
      </c>
      <c r="E351" s="161">
        <v>17.05</v>
      </c>
      <c r="F351" s="161">
        <v>2.54</v>
      </c>
      <c r="G351" s="156"/>
      <c r="H351" s="101"/>
    </row>
    <row r="352" spans="2:8" ht="15" x14ac:dyDescent="0.25">
      <c r="B352" s="154" t="s">
        <v>318</v>
      </c>
      <c r="C352" s="161">
        <v>21.48</v>
      </c>
      <c r="D352" s="161">
        <v>4.6399999999999997</v>
      </c>
      <c r="E352" s="161">
        <v>18.399999999999999</v>
      </c>
      <c r="F352" s="161">
        <v>2.59</v>
      </c>
      <c r="G352" s="156"/>
      <c r="H352" s="101"/>
    </row>
    <row r="353" spans="2:8" ht="15" x14ac:dyDescent="0.25">
      <c r="B353" s="154" t="s">
        <v>319</v>
      </c>
      <c r="C353" s="161">
        <v>23.8</v>
      </c>
      <c r="D353" s="161">
        <v>6.06</v>
      </c>
      <c r="E353" s="161">
        <v>15</v>
      </c>
      <c r="F353" s="161">
        <v>0.45</v>
      </c>
      <c r="G353" s="156"/>
      <c r="H353" s="101"/>
    </row>
    <row r="354" spans="2:8" ht="15" x14ac:dyDescent="0.25">
      <c r="B354" s="154" t="s">
        <v>320</v>
      </c>
      <c r="C354" s="161">
        <v>22.65</v>
      </c>
      <c r="D354" s="161">
        <v>6.06</v>
      </c>
      <c r="E354" s="161">
        <v>16.25</v>
      </c>
      <c r="F354" s="161">
        <v>0.45</v>
      </c>
      <c r="G354" s="156"/>
      <c r="H354" s="101"/>
    </row>
    <row r="355" spans="2:8" ht="15" x14ac:dyDescent="0.25">
      <c r="B355" s="154" t="s">
        <v>321</v>
      </c>
      <c r="C355" s="161">
        <v>21.5</v>
      </c>
      <c r="D355" s="161">
        <v>6.06</v>
      </c>
      <c r="E355" s="161">
        <v>17.5</v>
      </c>
      <c r="F355" s="161">
        <v>0.45</v>
      </c>
      <c r="G355" s="156"/>
      <c r="H355" s="101"/>
    </row>
    <row r="356" spans="2:8" ht="15" x14ac:dyDescent="0.25">
      <c r="B356" s="154" t="s">
        <v>322</v>
      </c>
      <c r="C356" s="161">
        <v>20.350000000000001</v>
      </c>
      <c r="D356" s="161">
        <v>6.06</v>
      </c>
      <c r="E356" s="161">
        <v>18.75</v>
      </c>
      <c r="F356" s="161">
        <v>0.45</v>
      </c>
      <c r="G356" s="156"/>
      <c r="H356" s="101"/>
    </row>
    <row r="357" spans="2:8" ht="15" x14ac:dyDescent="0.25">
      <c r="B357" s="154" t="s">
        <v>323</v>
      </c>
      <c r="C357" s="161">
        <v>19.2</v>
      </c>
      <c r="D357" s="161">
        <v>6.06</v>
      </c>
      <c r="E357" s="161">
        <v>20</v>
      </c>
      <c r="F357" s="161">
        <v>0.45</v>
      </c>
      <c r="G357" s="156"/>
      <c r="H357" s="101"/>
    </row>
    <row r="358" spans="2:8" ht="15" x14ac:dyDescent="0.25">
      <c r="B358" s="154" t="s">
        <v>324</v>
      </c>
      <c r="C358" s="161">
        <v>16.899999999999999</v>
      </c>
      <c r="D358" s="161">
        <v>6.06</v>
      </c>
      <c r="E358" s="161">
        <v>22.5</v>
      </c>
      <c r="F358" s="161">
        <v>0.45</v>
      </c>
      <c r="G358" s="156"/>
      <c r="H358" s="101"/>
    </row>
    <row r="359" spans="2:8" ht="15" x14ac:dyDescent="0.25">
      <c r="B359" s="154" t="s">
        <v>325</v>
      </c>
      <c r="C359" s="161">
        <v>14.6</v>
      </c>
      <c r="D359" s="161">
        <v>6.06</v>
      </c>
      <c r="E359" s="161">
        <v>25</v>
      </c>
      <c r="F359" s="161">
        <v>0.45</v>
      </c>
      <c r="G359" s="156"/>
      <c r="H359" s="101"/>
    </row>
    <row r="360" spans="2:8" ht="15" x14ac:dyDescent="0.25">
      <c r="B360" s="154" t="s">
        <v>326</v>
      </c>
      <c r="C360" s="161">
        <v>12.3</v>
      </c>
      <c r="D360" s="161">
        <v>6.06</v>
      </c>
      <c r="E360" s="161">
        <v>27.5</v>
      </c>
      <c r="F360" s="161">
        <v>0.45</v>
      </c>
      <c r="G360" s="156"/>
      <c r="H360" s="101"/>
    </row>
    <row r="361" spans="2:8" ht="15" x14ac:dyDescent="0.25">
      <c r="B361" s="154" t="s">
        <v>327</v>
      </c>
      <c r="C361" s="161">
        <v>23.34</v>
      </c>
      <c r="D361" s="161">
        <v>6.06</v>
      </c>
      <c r="E361" s="161">
        <v>14.5</v>
      </c>
      <c r="F361" s="161">
        <v>2.25</v>
      </c>
      <c r="G361" s="156"/>
      <c r="H361" s="101"/>
    </row>
    <row r="362" spans="2:8" ht="15" x14ac:dyDescent="0.25">
      <c r="B362" s="154" t="s">
        <v>328</v>
      </c>
      <c r="C362" s="161">
        <v>22.19</v>
      </c>
      <c r="D362" s="161">
        <v>6.06</v>
      </c>
      <c r="E362" s="161">
        <v>15.75</v>
      </c>
      <c r="F362" s="161">
        <v>2.25</v>
      </c>
      <c r="G362" s="156"/>
      <c r="H362" s="101"/>
    </row>
    <row r="363" spans="2:8" ht="15" x14ac:dyDescent="0.25">
      <c r="B363" s="154" t="s">
        <v>329</v>
      </c>
      <c r="C363" s="161">
        <v>21.04</v>
      </c>
      <c r="D363" s="161">
        <v>6.06</v>
      </c>
      <c r="E363" s="161">
        <v>17</v>
      </c>
      <c r="F363" s="161">
        <v>2.25</v>
      </c>
      <c r="G363" s="156"/>
      <c r="H363" s="101"/>
    </row>
    <row r="364" spans="2:8" ht="15" x14ac:dyDescent="0.25">
      <c r="B364" s="154" t="s">
        <v>330</v>
      </c>
      <c r="C364" s="161">
        <v>19.89</v>
      </c>
      <c r="D364" s="161">
        <v>6.06</v>
      </c>
      <c r="E364" s="161">
        <v>18.25</v>
      </c>
      <c r="F364" s="161">
        <v>2.25</v>
      </c>
      <c r="G364" s="156"/>
      <c r="H364" s="101"/>
    </row>
    <row r="365" spans="2:8" ht="15" x14ac:dyDescent="0.25">
      <c r="B365" s="154" t="s">
        <v>331</v>
      </c>
      <c r="C365" s="161">
        <v>18.739999999999998</v>
      </c>
      <c r="D365" s="161">
        <v>6.06</v>
      </c>
      <c r="E365" s="161">
        <v>19.5</v>
      </c>
      <c r="F365" s="161">
        <v>2.25</v>
      </c>
      <c r="G365" s="156"/>
      <c r="H365" s="101"/>
    </row>
    <row r="366" spans="2:8" ht="15" x14ac:dyDescent="0.25">
      <c r="B366" s="154" t="s">
        <v>332</v>
      </c>
      <c r="C366" s="161">
        <v>16.440000000000001</v>
      </c>
      <c r="D366" s="161">
        <v>6.06</v>
      </c>
      <c r="E366" s="161">
        <v>22</v>
      </c>
      <c r="F366" s="161">
        <v>2.25</v>
      </c>
      <c r="G366" s="156"/>
      <c r="H366" s="101"/>
    </row>
    <row r="367" spans="2:8" ht="15" x14ac:dyDescent="0.25">
      <c r="B367" s="154" t="s">
        <v>333</v>
      </c>
      <c r="C367" s="161">
        <v>14.14</v>
      </c>
      <c r="D367" s="161">
        <v>6.06</v>
      </c>
      <c r="E367" s="161">
        <v>24.5</v>
      </c>
      <c r="F367" s="161">
        <v>2.25</v>
      </c>
      <c r="G367" s="156"/>
      <c r="H367" s="101"/>
    </row>
    <row r="368" spans="2:8" ht="15" x14ac:dyDescent="0.25">
      <c r="B368" s="154" t="s">
        <v>334</v>
      </c>
      <c r="C368" s="161">
        <v>22.88</v>
      </c>
      <c r="D368" s="161">
        <v>6.06</v>
      </c>
      <c r="E368" s="161">
        <v>14</v>
      </c>
      <c r="F368" s="161">
        <v>4.05</v>
      </c>
      <c r="G368" s="156"/>
      <c r="H368" s="101"/>
    </row>
    <row r="369" spans="2:8" ht="15" x14ac:dyDescent="0.25">
      <c r="B369" s="154" t="s">
        <v>335</v>
      </c>
      <c r="C369" s="161">
        <v>21.73</v>
      </c>
      <c r="D369" s="161">
        <v>6.06</v>
      </c>
      <c r="E369" s="161">
        <v>15.25</v>
      </c>
      <c r="F369" s="161">
        <v>4.05</v>
      </c>
      <c r="G369" s="156"/>
      <c r="H369" s="101"/>
    </row>
    <row r="370" spans="2:8" ht="15" x14ac:dyDescent="0.25">
      <c r="B370" s="154" t="s">
        <v>336</v>
      </c>
      <c r="C370" s="161">
        <v>20.58</v>
      </c>
      <c r="D370" s="161">
        <v>6.06</v>
      </c>
      <c r="E370" s="161">
        <v>16.5</v>
      </c>
      <c r="F370" s="161">
        <v>4.05</v>
      </c>
      <c r="G370" s="156"/>
      <c r="H370" s="101"/>
    </row>
    <row r="371" spans="2:8" ht="15" x14ac:dyDescent="0.25">
      <c r="B371" s="154" t="s">
        <v>337</v>
      </c>
      <c r="C371" s="161">
        <v>19.43</v>
      </c>
      <c r="D371" s="161">
        <v>6.06</v>
      </c>
      <c r="E371" s="161">
        <v>17.75</v>
      </c>
      <c r="F371" s="161">
        <v>4.05</v>
      </c>
      <c r="G371" s="156"/>
      <c r="H371" s="101"/>
    </row>
    <row r="372" spans="2:8" ht="15" x14ac:dyDescent="0.25">
      <c r="B372" s="154" t="s">
        <v>338</v>
      </c>
      <c r="C372" s="161">
        <v>18.28</v>
      </c>
      <c r="D372" s="161">
        <v>6.06</v>
      </c>
      <c r="E372" s="161">
        <v>19</v>
      </c>
      <c r="F372" s="161">
        <v>4.05</v>
      </c>
      <c r="G372" s="156"/>
      <c r="H372" s="101"/>
    </row>
    <row r="373" spans="2:8" ht="15" x14ac:dyDescent="0.25">
      <c r="B373" s="154" t="s">
        <v>339</v>
      </c>
      <c r="C373" s="161">
        <v>15.98</v>
      </c>
      <c r="D373" s="161">
        <v>6.06</v>
      </c>
      <c r="E373" s="161">
        <v>21.5</v>
      </c>
      <c r="F373" s="161">
        <v>4.05</v>
      </c>
      <c r="G373" s="156"/>
      <c r="H373" s="101"/>
    </row>
    <row r="374" spans="2:8" ht="15" x14ac:dyDescent="0.25">
      <c r="B374" s="154" t="s">
        <v>340</v>
      </c>
      <c r="C374" s="161">
        <v>13.68</v>
      </c>
      <c r="D374" s="161">
        <v>6.06</v>
      </c>
      <c r="E374" s="161">
        <v>24</v>
      </c>
      <c r="F374" s="161">
        <v>4.05</v>
      </c>
      <c r="G374" s="156"/>
      <c r="H374" s="101"/>
    </row>
    <row r="375" spans="2:8" ht="15" x14ac:dyDescent="0.25">
      <c r="B375" s="154" t="s">
        <v>341</v>
      </c>
      <c r="C375" s="161">
        <v>22.42</v>
      </c>
      <c r="D375" s="161">
        <v>6.06</v>
      </c>
      <c r="E375" s="161">
        <v>13.5</v>
      </c>
      <c r="F375" s="161">
        <v>5.85</v>
      </c>
      <c r="G375" s="156"/>
      <c r="H375" s="101"/>
    </row>
    <row r="376" spans="2:8" ht="15" x14ac:dyDescent="0.25">
      <c r="B376" s="154" t="s">
        <v>342</v>
      </c>
      <c r="C376" s="161">
        <v>21.27</v>
      </c>
      <c r="D376" s="161">
        <v>6.06</v>
      </c>
      <c r="E376" s="161">
        <v>14.75</v>
      </c>
      <c r="F376" s="161">
        <v>5.85</v>
      </c>
      <c r="G376" s="156"/>
      <c r="H376" s="101"/>
    </row>
    <row r="377" spans="2:8" ht="15" x14ac:dyDescent="0.25">
      <c r="B377" s="154" t="s">
        <v>343</v>
      </c>
      <c r="C377" s="161">
        <v>20.12</v>
      </c>
      <c r="D377" s="161">
        <v>6.06</v>
      </c>
      <c r="E377" s="161">
        <v>16</v>
      </c>
      <c r="F377" s="161">
        <v>5.85</v>
      </c>
      <c r="G377" s="156"/>
      <c r="H377" s="101"/>
    </row>
    <row r="378" spans="2:8" ht="15" x14ac:dyDescent="0.25">
      <c r="B378" s="154" t="s">
        <v>344</v>
      </c>
      <c r="C378" s="161">
        <v>18.97</v>
      </c>
      <c r="D378" s="161">
        <v>6.06</v>
      </c>
      <c r="E378" s="161">
        <v>17.25</v>
      </c>
      <c r="F378" s="161">
        <v>5.85</v>
      </c>
      <c r="G378" s="156"/>
      <c r="H378" s="101"/>
    </row>
    <row r="379" spans="2:8" ht="15" x14ac:dyDescent="0.25">
      <c r="B379" s="154" t="s">
        <v>345</v>
      </c>
      <c r="C379" s="161">
        <v>17.82</v>
      </c>
      <c r="D379" s="161">
        <v>6.06</v>
      </c>
      <c r="E379" s="161">
        <v>18.5</v>
      </c>
      <c r="F379" s="161">
        <v>5.85</v>
      </c>
      <c r="G379" s="156"/>
      <c r="H379" s="101"/>
    </row>
    <row r="380" spans="2:8" ht="15" x14ac:dyDescent="0.25">
      <c r="B380" s="154" t="s">
        <v>346</v>
      </c>
      <c r="C380" s="161">
        <v>15.52</v>
      </c>
      <c r="D380" s="161">
        <v>6.06</v>
      </c>
      <c r="E380" s="161">
        <v>21</v>
      </c>
      <c r="F380" s="161">
        <v>5.85</v>
      </c>
      <c r="G380" s="156"/>
      <c r="H380" s="101"/>
    </row>
    <row r="381" spans="2:8" ht="15" x14ac:dyDescent="0.25">
      <c r="B381" s="154" t="s">
        <v>347</v>
      </c>
      <c r="C381" s="161">
        <v>13.22</v>
      </c>
      <c r="D381" s="161">
        <v>6.06</v>
      </c>
      <c r="E381" s="161">
        <v>23.5</v>
      </c>
      <c r="F381" s="161">
        <v>5.85</v>
      </c>
      <c r="G381" s="156"/>
      <c r="H381" s="101"/>
    </row>
    <row r="382" spans="2:8" ht="15" x14ac:dyDescent="0.25">
      <c r="B382" s="154" t="s">
        <v>348</v>
      </c>
      <c r="C382" s="161">
        <v>12.7</v>
      </c>
      <c r="D382" s="161">
        <v>9.09</v>
      </c>
      <c r="E382" s="161">
        <v>12</v>
      </c>
      <c r="F382" s="161">
        <v>4.8600000000000003</v>
      </c>
      <c r="G382" s="156"/>
      <c r="H382" s="101"/>
    </row>
    <row r="383" spans="2:8" ht="15" x14ac:dyDescent="0.25">
      <c r="B383" s="154" t="s">
        <v>349</v>
      </c>
      <c r="C383" s="161">
        <v>9.81</v>
      </c>
      <c r="D383" s="161">
        <v>11</v>
      </c>
      <c r="E383" s="161">
        <v>12.5</v>
      </c>
      <c r="F383" s="161">
        <v>4.9800000000000004</v>
      </c>
      <c r="G383" s="156"/>
      <c r="H383" s="101"/>
    </row>
    <row r="384" spans="2:8" ht="15" x14ac:dyDescent="0.25">
      <c r="B384" s="154" t="s">
        <v>350</v>
      </c>
      <c r="C384" s="161">
        <v>10.44</v>
      </c>
      <c r="D384" s="161">
        <v>11.71</v>
      </c>
      <c r="E384" s="161">
        <v>10</v>
      </c>
      <c r="F384" s="161">
        <v>4.95</v>
      </c>
      <c r="G384" s="156"/>
      <c r="H384" s="101"/>
    </row>
    <row r="385" spans="2:8" ht="15" x14ac:dyDescent="0.25">
      <c r="B385" s="154" t="s">
        <v>432</v>
      </c>
      <c r="C385" s="150">
        <v>23.1</v>
      </c>
      <c r="D385" s="150">
        <v>2.9</v>
      </c>
      <c r="E385" s="150">
        <v>17.399999999999999</v>
      </c>
      <c r="F385" s="150">
        <v>2.9</v>
      </c>
      <c r="G385" s="156"/>
      <c r="H385" s="101"/>
    </row>
    <row r="386" spans="2:8" ht="15" x14ac:dyDescent="0.25">
      <c r="B386" s="157" t="s">
        <v>351</v>
      </c>
      <c r="C386" s="150">
        <v>3.5</v>
      </c>
      <c r="D386" s="150"/>
      <c r="E386" s="150"/>
      <c r="F386" s="150"/>
      <c r="G386" s="156"/>
      <c r="H386" s="101"/>
    </row>
    <row r="387" spans="2:8" ht="15" x14ac:dyDescent="0.25">
      <c r="B387" s="157" t="s">
        <v>352</v>
      </c>
      <c r="C387" s="155">
        <v>1.1499999999999999</v>
      </c>
      <c r="D387" s="155"/>
      <c r="E387" s="155"/>
      <c r="F387" s="155"/>
      <c r="G387" s="156"/>
      <c r="H387" s="101"/>
    </row>
    <row r="388" spans="2:8" ht="15" x14ac:dyDescent="0.25">
      <c r="B388" s="157" t="s">
        <v>353</v>
      </c>
      <c r="C388" s="150">
        <v>14.2</v>
      </c>
      <c r="D388" s="150">
        <v>12.9</v>
      </c>
      <c r="E388" s="150">
        <v>0</v>
      </c>
      <c r="F388" s="150">
        <v>10.7</v>
      </c>
      <c r="G388" s="156"/>
      <c r="H388" s="101"/>
    </row>
    <row r="389" spans="2:8" ht="15" x14ac:dyDescent="0.25">
      <c r="B389" s="157" t="s">
        <v>354</v>
      </c>
      <c r="C389" s="150">
        <v>20.2</v>
      </c>
      <c r="D389" s="150">
        <v>0</v>
      </c>
      <c r="E389" s="150">
        <v>0</v>
      </c>
      <c r="F389" s="150">
        <v>24</v>
      </c>
      <c r="G389" s="156"/>
      <c r="H389" s="101"/>
    </row>
    <row r="390" spans="2:8" ht="15" x14ac:dyDescent="0.25">
      <c r="B390" s="154" t="s">
        <v>355</v>
      </c>
      <c r="C390" s="155">
        <v>0</v>
      </c>
      <c r="D390" s="155">
        <v>8.8000000000000007</v>
      </c>
      <c r="E390" s="155">
        <v>0</v>
      </c>
      <c r="F390" s="155">
        <v>11</v>
      </c>
      <c r="G390" s="156"/>
      <c r="H390" s="125"/>
    </row>
    <row r="391" spans="2:8" ht="15" x14ac:dyDescent="0.25">
      <c r="B391" s="154" t="s">
        <v>391</v>
      </c>
      <c r="C391" s="155">
        <v>46</v>
      </c>
      <c r="D391" s="155">
        <v>0</v>
      </c>
      <c r="E391" s="155">
        <v>0</v>
      </c>
      <c r="F391" s="155">
        <v>0</v>
      </c>
      <c r="G391" s="156"/>
      <c r="H391" s="125"/>
    </row>
    <row r="392" spans="2:8" ht="15" x14ac:dyDescent="0.25">
      <c r="B392" s="154" t="s">
        <v>395</v>
      </c>
      <c r="C392" s="155">
        <v>46</v>
      </c>
      <c r="D392" s="155">
        <v>0</v>
      </c>
      <c r="E392" s="155">
        <v>0</v>
      </c>
      <c r="F392" s="155">
        <v>0</v>
      </c>
      <c r="G392" s="156"/>
      <c r="H392" s="125"/>
    </row>
    <row r="393" spans="2:8" ht="15" x14ac:dyDescent="0.25">
      <c r="B393" s="154" t="s">
        <v>392</v>
      </c>
      <c r="C393" s="155">
        <v>46</v>
      </c>
      <c r="D393" s="155">
        <v>0</v>
      </c>
      <c r="E393" s="155">
        <v>0</v>
      </c>
      <c r="F393" s="155">
        <v>9.6</v>
      </c>
      <c r="G393" s="156"/>
      <c r="H393" s="125"/>
    </row>
    <row r="394" spans="2:8" ht="15" x14ac:dyDescent="0.25">
      <c r="B394" s="154" t="s">
        <v>441</v>
      </c>
      <c r="C394" s="161">
        <v>40.32</v>
      </c>
      <c r="D394" s="161">
        <v>0</v>
      </c>
      <c r="E394" s="161">
        <v>0</v>
      </c>
      <c r="F394" s="161">
        <v>5.28</v>
      </c>
      <c r="G394" s="156"/>
      <c r="H394" s="125"/>
    </row>
    <row r="395" spans="2:8" ht="15" x14ac:dyDescent="0.25">
      <c r="B395" s="154" t="s">
        <v>433</v>
      </c>
      <c r="C395" s="155">
        <v>35.700000000000003</v>
      </c>
      <c r="D395" s="155">
        <v>0</v>
      </c>
      <c r="E395" s="155">
        <v>0</v>
      </c>
      <c r="F395" s="155">
        <v>9.6</v>
      </c>
      <c r="G395" s="166"/>
      <c r="H395" s="125"/>
    </row>
    <row r="396" spans="2:8" ht="15" customHeight="1" x14ac:dyDescent="0.25">
      <c r="B396" s="154" t="s">
        <v>434</v>
      </c>
      <c r="C396" s="155">
        <v>40.799999999999997</v>
      </c>
      <c r="D396" s="155">
        <v>0</v>
      </c>
      <c r="E396" s="155">
        <v>0</v>
      </c>
      <c r="F396" s="155">
        <v>4.8</v>
      </c>
      <c r="G396" s="166"/>
      <c r="H396" s="125"/>
    </row>
    <row r="397" spans="2:8" ht="15" x14ac:dyDescent="0.25">
      <c r="B397" s="160" t="s">
        <v>140</v>
      </c>
      <c r="C397" s="161">
        <v>10</v>
      </c>
      <c r="D397" s="161">
        <v>22</v>
      </c>
      <c r="E397" s="161">
        <v>0</v>
      </c>
      <c r="F397" s="161">
        <v>1.5</v>
      </c>
      <c r="G397" s="166"/>
      <c r="H397" s="125"/>
    </row>
    <row r="398" spans="2:8" ht="15" x14ac:dyDescent="0.25">
      <c r="B398" s="160" t="s">
        <v>393</v>
      </c>
      <c r="C398" s="155">
        <v>0</v>
      </c>
      <c r="D398" s="155">
        <v>0</v>
      </c>
      <c r="E398" s="155">
        <v>50</v>
      </c>
      <c r="F398" s="155">
        <v>0</v>
      </c>
      <c r="G398" s="166"/>
      <c r="H398" s="125"/>
    </row>
    <row r="399" spans="2:8" ht="15" x14ac:dyDescent="0.25">
      <c r="B399" s="160" t="s">
        <v>394</v>
      </c>
      <c r="C399" s="155">
        <v>0</v>
      </c>
      <c r="D399" s="155">
        <v>0</v>
      </c>
      <c r="E399" s="155">
        <v>41</v>
      </c>
      <c r="F399" s="155">
        <v>18</v>
      </c>
      <c r="G399" s="166"/>
      <c r="H399" s="101"/>
    </row>
    <row r="400" spans="2:8" ht="15" x14ac:dyDescent="0.25">
      <c r="B400" s="160" t="s">
        <v>400</v>
      </c>
      <c r="C400" s="161">
        <v>23.01</v>
      </c>
      <c r="D400" s="161">
        <v>2.82</v>
      </c>
      <c r="E400" s="161">
        <v>17.5</v>
      </c>
      <c r="F400" s="161">
        <v>2.97</v>
      </c>
      <c r="G400" s="166"/>
      <c r="H400" s="101"/>
    </row>
    <row r="401" spans="2:8" ht="15" x14ac:dyDescent="0.25">
      <c r="B401" s="160" t="s">
        <v>407</v>
      </c>
      <c r="C401" s="167">
        <v>10.58</v>
      </c>
      <c r="D401" s="167">
        <v>0.01</v>
      </c>
      <c r="E401" s="167">
        <v>2.4</v>
      </c>
      <c r="F401" s="167">
        <v>0.68</v>
      </c>
      <c r="G401" s="166"/>
      <c r="H401" s="101"/>
    </row>
    <row r="402" spans="2:8" ht="15" x14ac:dyDescent="0.25">
      <c r="B402" s="160" t="s">
        <v>408</v>
      </c>
      <c r="C402" s="167">
        <v>4.25</v>
      </c>
      <c r="D402" s="167">
        <v>0.01</v>
      </c>
      <c r="E402" s="167">
        <v>2.71</v>
      </c>
      <c r="F402" s="167">
        <v>0.44</v>
      </c>
      <c r="G402" s="166"/>
      <c r="H402" s="101"/>
    </row>
    <row r="403" spans="2:8" ht="15" x14ac:dyDescent="0.25">
      <c r="B403" s="160" t="s">
        <v>409</v>
      </c>
      <c r="C403" s="167">
        <v>7.69</v>
      </c>
      <c r="D403" s="167">
        <v>0.01</v>
      </c>
      <c r="E403" s="167">
        <v>2.78</v>
      </c>
      <c r="F403" s="167">
        <v>0.39</v>
      </c>
      <c r="G403" s="166"/>
      <c r="H403" s="101"/>
    </row>
    <row r="404" spans="2:8" ht="15" x14ac:dyDescent="0.25">
      <c r="B404" s="160" t="s">
        <v>410</v>
      </c>
      <c r="C404" s="167">
        <v>2.9</v>
      </c>
      <c r="D404" s="167">
        <v>0.01</v>
      </c>
      <c r="E404" s="167">
        <v>2.78</v>
      </c>
      <c r="F404" s="167">
        <v>0.39</v>
      </c>
      <c r="G404" s="166"/>
      <c r="H404" s="101"/>
    </row>
    <row r="405" spans="2:8" ht="15" x14ac:dyDescent="0.25">
      <c r="B405" s="160" t="s">
        <v>411</v>
      </c>
      <c r="C405" s="167">
        <v>4.7300000000000004</v>
      </c>
      <c r="D405" s="167">
        <v>0.01</v>
      </c>
      <c r="E405" s="167">
        <v>2.69</v>
      </c>
      <c r="F405" s="167">
        <v>0.46</v>
      </c>
      <c r="G405" s="166"/>
      <c r="H405" s="101"/>
    </row>
    <row r="406" spans="2:8" ht="15" x14ac:dyDescent="0.25">
      <c r="B406" s="167" t="s">
        <v>412</v>
      </c>
      <c r="C406" s="167">
        <v>5.72</v>
      </c>
      <c r="D406" s="167">
        <v>0.01</v>
      </c>
      <c r="E406" s="167">
        <v>2.64</v>
      </c>
      <c r="F406" s="167">
        <v>0.49</v>
      </c>
      <c r="G406" s="166"/>
      <c r="H406" s="101"/>
    </row>
    <row r="407" spans="2:8" ht="15" x14ac:dyDescent="0.25">
      <c r="B407" s="160" t="s">
        <v>413</v>
      </c>
      <c r="C407" s="167">
        <v>2.14</v>
      </c>
      <c r="D407" s="167">
        <v>0.01</v>
      </c>
      <c r="E407" s="167">
        <v>2.82</v>
      </c>
      <c r="F407" s="167">
        <v>0.36</v>
      </c>
      <c r="G407" s="166"/>
      <c r="H407" s="101"/>
    </row>
    <row r="408" spans="2:8" ht="15" x14ac:dyDescent="0.25">
      <c r="B408" s="160" t="s">
        <v>414</v>
      </c>
      <c r="C408" s="167">
        <v>2.4900000000000002</v>
      </c>
      <c r="D408" s="167">
        <v>0.01</v>
      </c>
      <c r="E408" s="167">
        <v>2.8</v>
      </c>
      <c r="F408" s="167">
        <v>0.37</v>
      </c>
      <c r="G408" s="166"/>
      <c r="H408" s="101"/>
    </row>
    <row r="409" spans="2:8" ht="15" x14ac:dyDescent="0.25">
      <c r="B409" s="160" t="s">
        <v>415</v>
      </c>
      <c r="C409" s="167">
        <v>3.32</v>
      </c>
      <c r="D409" s="167">
        <v>0.01</v>
      </c>
      <c r="E409" s="167">
        <v>2.76</v>
      </c>
      <c r="F409" s="167">
        <v>0.41</v>
      </c>
      <c r="G409" s="166"/>
      <c r="H409" s="101"/>
    </row>
    <row r="410" spans="2:8" ht="15" x14ac:dyDescent="0.25">
      <c r="B410" s="160" t="s">
        <v>416</v>
      </c>
      <c r="C410" s="167">
        <v>3.55</v>
      </c>
      <c r="D410" s="167">
        <v>0.01</v>
      </c>
      <c r="E410" s="167">
        <v>2.75</v>
      </c>
      <c r="F410" s="167">
        <v>0.41</v>
      </c>
      <c r="G410" s="166"/>
      <c r="H410" s="101"/>
    </row>
    <row r="411" spans="2:8" ht="15" x14ac:dyDescent="0.25">
      <c r="B411" s="160" t="s">
        <v>417</v>
      </c>
      <c r="C411" s="167">
        <v>7.65</v>
      </c>
      <c r="D411" s="167">
        <v>0.35</v>
      </c>
      <c r="E411" s="167">
        <v>2.52</v>
      </c>
      <c r="F411" s="167">
        <v>0.78</v>
      </c>
      <c r="G411" s="166"/>
      <c r="H411" s="101"/>
    </row>
    <row r="412" spans="2:8" ht="15" x14ac:dyDescent="0.25">
      <c r="B412" s="160" t="s">
        <v>418</v>
      </c>
      <c r="C412" s="167">
        <v>6.03</v>
      </c>
      <c r="D412" s="167">
        <v>0.79</v>
      </c>
      <c r="E412" s="167">
        <v>2.56</v>
      </c>
      <c r="F412" s="167">
        <v>0.99</v>
      </c>
      <c r="G412" s="166"/>
      <c r="H412" s="101"/>
    </row>
    <row r="413" spans="2:8" ht="15" x14ac:dyDescent="0.25">
      <c r="B413" s="160" t="s">
        <v>419</v>
      </c>
      <c r="C413" s="167">
        <v>5.25</v>
      </c>
      <c r="D413" s="167">
        <v>0.79</v>
      </c>
      <c r="E413" s="167">
        <v>2.6</v>
      </c>
      <c r="F413" s="167">
        <v>0.96</v>
      </c>
      <c r="G413" s="166"/>
      <c r="H413" s="101"/>
    </row>
    <row r="414" spans="2:8" ht="15" x14ac:dyDescent="0.25">
      <c r="B414" s="160" t="s">
        <v>420</v>
      </c>
      <c r="C414" s="167">
        <v>4.22</v>
      </c>
      <c r="D414" s="167">
        <v>0.35</v>
      </c>
      <c r="E414" s="167">
        <v>2.69</v>
      </c>
      <c r="F414" s="167">
        <v>0.65</v>
      </c>
      <c r="G414" s="166"/>
      <c r="H414" s="101"/>
    </row>
    <row r="415" spans="2:8" ht="15" x14ac:dyDescent="0.25">
      <c r="B415" s="160" t="s">
        <v>421</v>
      </c>
      <c r="C415" s="167">
        <v>7.66</v>
      </c>
      <c r="D415" s="167">
        <v>0.83</v>
      </c>
      <c r="E415" s="167">
        <v>2.48</v>
      </c>
      <c r="F415" s="167">
        <v>1.07</v>
      </c>
      <c r="G415" s="166"/>
      <c r="H415" s="101"/>
    </row>
    <row r="416" spans="2:8" ht="15" x14ac:dyDescent="0.25">
      <c r="B416" s="160" t="s">
        <v>422</v>
      </c>
      <c r="C416" s="167">
        <v>1.1100000000000001</v>
      </c>
      <c r="D416" s="167">
        <v>0.71</v>
      </c>
      <c r="E416" s="167">
        <v>2.82</v>
      </c>
      <c r="F416" s="167">
        <v>0.75</v>
      </c>
      <c r="G416" s="166"/>
      <c r="H416" s="101"/>
    </row>
    <row r="417" spans="2:13" ht="15" x14ac:dyDescent="0.25">
      <c r="B417" s="160" t="s">
        <v>423</v>
      </c>
      <c r="C417" s="167">
        <v>0.54</v>
      </c>
      <c r="D417" s="167">
        <v>0.06</v>
      </c>
      <c r="E417" s="167">
        <v>2.89</v>
      </c>
      <c r="F417" s="167">
        <v>0.33</v>
      </c>
      <c r="G417" s="166"/>
      <c r="H417" s="101"/>
    </row>
    <row r="418" spans="2:13" s="52" customFormat="1" ht="15" x14ac:dyDescent="0.25">
      <c r="B418" s="146"/>
      <c r="C418" s="147"/>
      <c r="D418" s="147"/>
      <c r="E418" s="147"/>
      <c r="F418" s="147"/>
      <c r="G418" s="148"/>
      <c r="H418" s="101"/>
      <c r="I418" s="149"/>
      <c r="J418" s="149"/>
      <c r="K418" s="149"/>
      <c r="L418" s="149"/>
      <c r="M418" s="149"/>
    </row>
    <row r="419" spans="2:13" s="52" customFormat="1" ht="15" x14ac:dyDescent="0.25">
      <c r="B419" s="146"/>
      <c r="C419" s="147"/>
      <c r="D419" s="147"/>
      <c r="E419" s="147"/>
      <c r="F419" s="147"/>
      <c r="G419" s="148"/>
      <c r="H419" s="101"/>
      <c r="I419" s="149"/>
      <c r="J419" s="149"/>
      <c r="K419" s="149"/>
      <c r="L419" s="149"/>
      <c r="M419" s="149"/>
    </row>
    <row r="420" spans="2:13" s="52" customFormat="1" ht="15" x14ac:dyDescent="0.25">
      <c r="B420" s="146"/>
      <c r="C420" s="147"/>
      <c r="D420" s="147"/>
      <c r="E420" s="147"/>
      <c r="F420" s="147"/>
      <c r="G420" s="148"/>
      <c r="H420" s="101"/>
      <c r="I420" s="149"/>
      <c r="J420" s="149"/>
      <c r="K420" s="149"/>
      <c r="L420" s="149"/>
      <c r="M420" s="149"/>
    </row>
    <row r="421" spans="2:13" s="52" customFormat="1" ht="15" x14ac:dyDescent="0.25">
      <c r="B421" s="146"/>
      <c r="C421" s="147"/>
      <c r="D421" s="147"/>
      <c r="E421" s="147"/>
      <c r="F421" s="147"/>
      <c r="G421" s="148"/>
      <c r="H421" s="101"/>
      <c r="I421" s="149"/>
      <c r="J421" s="149"/>
      <c r="K421" s="149"/>
      <c r="L421" s="149"/>
      <c r="M421" s="149"/>
    </row>
    <row r="422" spans="2:13" s="52" customFormat="1" ht="15" x14ac:dyDescent="0.25">
      <c r="B422" s="146"/>
      <c r="C422" s="147"/>
      <c r="D422" s="147"/>
      <c r="E422" s="147"/>
      <c r="F422" s="147"/>
      <c r="G422" s="148"/>
      <c r="H422" s="101"/>
      <c r="I422" s="149"/>
      <c r="J422" s="149"/>
      <c r="K422" s="149"/>
      <c r="L422" s="149"/>
      <c r="M422" s="149"/>
    </row>
    <row r="423" spans="2:13" s="52" customFormat="1" ht="15" x14ac:dyDescent="0.25">
      <c r="B423" s="146"/>
      <c r="C423" s="147"/>
      <c r="D423" s="147"/>
      <c r="E423" s="147"/>
      <c r="F423" s="147"/>
      <c r="G423" s="148"/>
      <c r="H423" s="101"/>
      <c r="I423" s="149"/>
      <c r="J423" s="149"/>
      <c r="K423" s="149"/>
      <c r="L423" s="149"/>
      <c r="M423" s="149"/>
    </row>
    <row r="424" spans="2:13" thickBot="1" x14ac:dyDescent="0.3">
      <c r="B424" s="127"/>
      <c r="C424" s="129"/>
      <c r="D424" s="129"/>
      <c r="E424" s="129"/>
      <c r="F424" s="129"/>
      <c r="G424" s="130"/>
      <c r="H424" s="101"/>
    </row>
    <row r="425" spans="2:13" thickBot="1" x14ac:dyDescent="0.3">
      <c r="B425" s="128" t="s">
        <v>356</v>
      </c>
      <c r="C425" s="132"/>
      <c r="D425" s="132"/>
      <c r="E425" s="132"/>
      <c r="F425" s="132"/>
      <c r="G425" s="121"/>
      <c r="H425" s="101"/>
    </row>
    <row r="426" spans="2:13" ht="15" x14ac:dyDescent="0.25">
      <c r="B426" s="131"/>
      <c r="C426" s="132"/>
      <c r="D426" s="132"/>
      <c r="E426" s="132"/>
      <c r="F426" s="132"/>
      <c r="G426" s="121"/>
      <c r="H426" s="101"/>
    </row>
    <row r="427" spans="2:13" ht="15" x14ac:dyDescent="0.25">
      <c r="B427" s="131"/>
      <c r="C427" s="132"/>
      <c r="D427" s="132"/>
      <c r="E427" s="132"/>
      <c r="F427" s="132"/>
      <c r="G427" s="121"/>
      <c r="H427" s="101"/>
    </row>
    <row r="428" spans="2:13" ht="15" x14ac:dyDescent="0.25">
      <c r="B428" s="131"/>
      <c r="C428" s="132"/>
      <c r="D428" s="132"/>
      <c r="E428" s="132"/>
      <c r="F428" s="132"/>
      <c r="G428" s="121"/>
      <c r="H428" s="101"/>
    </row>
    <row r="429" spans="2:13" ht="15" x14ac:dyDescent="0.25">
      <c r="B429" s="131"/>
      <c r="C429" s="132"/>
      <c r="D429" s="132"/>
      <c r="E429" s="132"/>
      <c r="F429" s="132"/>
      <c r="G429" s="121"/>
      <c r="H429" s="101"/>
    </row>
    <row r="430" spans="2:13" ht="15" x14ac:dyDescent="0.25">
      <c r="B430" s="131"/>
      <c r="C430" s="132"/>
      <c r="D430" s="132"/>
      <c r="E430" s="132"/>
      <c r="F430" s="132"/>
      <c r="G430" s="121"/>
      <c r="H430" s="101"/>
    </row>
    <row r="431" spans="2:13" ht="15" x14ac:dyDescent="0.25">
      <c r="B431" s="131"/>
      <c r="C431" s="132"/>
      <c r="D431" s="132"/>
      <c r="E431" s="132"/>
      <c r="F431" s="132"/>
      <c r="G431" s="121"/>
      <c r="H431" s="101"/>
    </row>
    <row r="432" spans="2:13" ht="15" x14ac:dyDescent="0.25">
      <c r="B432" s="131"/>
      <c r="C432" s="132"/>
      <c r="D432" s="132"/>
      <c r="E432" s="132"/>
      <c r="F432" s="132"/>
      <c r="G432" s="121"/>
      <c r="H432" s="101"/>
    </row>
    <row r="433" spans="2:8" ht="15" x14ac:dyDescent="0.25">
      <c r="B433" s="131"/>
      <c r="C433" s="132"/>
      <c r="D433" s="132"/>
      <c r="E433" s="132"/>
      <c r="F433" s="132"/>
      <c r="G433" s="121"/>
      <c r="H433" s="101"/>
    </row>
    <row r="434" spans="2:8" ht="15" x14ac:dyDescent="0.25">
      <c r="B434" s="131"/>
      <c r="C434" s="132"/>
      <c r="D434" s="132"/>
      <c r="E434" s="132"/>
      <c r="F434" s="132"/>
      <c r="G434" s="121"/>
      <c r="H434" s="101"/>
    </row>
    <row r="435" spans="2:8" ht="15" x14ac:dyDescent="0.25">
      <c r="B435" s="131"/>
      <c r="C435" s="132"/>
      <c r="D435" s="132"/>
      <c r="E435" s="132"/>
      <c r="F435" s="132"/>
      <c r="G435" s="121"/>
      <c r="H435" s="101"/>
    </row>
    <row r="436" spans="2:8" ht="15" x14ac:dyDescent="0.25">
      <c r="B436" s="131"/>
      <c r="C436" s="132"/>
      <c r="D436" s="132"/>
      <c r="E436" s="132"/>
      <c r="F436" s="132"/>
      <c r="G436" s="121"/>
      <c r="H436" s="101"/>
    </row>
    <row r="437" spans="2:8" ht="15" x14ac:dyDescent="0.25">
      <c r="B437" s="131"/>
      <c r="C437" s="132"/>
      <c r="D437" s="132"/>
      <c r="E437" s="132"/>
      <c r="F437" s="132"/>
      <c r="G437" s="121"/>
      <c r="H437" s="101"/>
    </row>
    <row r="438" spans="2:8" ht="15" x14ac:dyDescent="0.25">
      <c r="B438" s="131"/>
      <c r="C438" s="132"/>
      <c r="D438" s="132"/>
      <c r="E438" s="132"/>
      <c r="F438" s="132"/>
      <c r="G438" s="121"/>
      <c r="H438" s="52"/>
    </row>
    <row r="439" spans="2:8" ht="15" x14ac:dyDescent="0.25">
      <c r="B439" s="131"/>
      <c r="C439" s="132"/>
      <c r="D439" s="132"/>
      <c r="E439" s="132"/>
      <c r="F439" s="132"/>
      <c r="G439" s="121"/>
      <c r="H439" s="52"/>
    </row>
    <row r="440" spans="2:8" ht="15" x14ac:dyDescent="0.25">
      <c r="B440" s="131"/>
      <c r="C440" s="132"/>
      <c r="D440" s="132"/>
      <c r="E440" s="132"/>
      <c r="F440" s="132"/>
      <c r="G440" s="121"/>
      <c r="H440" s="52"/>
    </row>
    <row r="441" spans="2:8" ht="15" x14ac:dyDescent="0.25">
      <c r="B441" s="131"/>
      <c r="C441" s="132"/>
      <c r="D441" s="132"/>
      <c r="E441" s="132"/>
      <c r="F441" s="132"/>
      <c r="G441" s="121"/>
      <c r="H441" s="52"/>
    </row>
    <row r="442" spans="2:8" ht="15" x14ac:dyDescent="0.25">
      <c r="B442" s="131"/>
      <c r="C442" s="132"/>
      <c r="D442" s="132"/>
      <c r="E442" s="132"/>
      <c r="F442" s="132"/>
      <c r="G442" s="121"/>
      <c r="H442" s="52"/>
    </row>
    <row r="443" spans="2:8" ht="15" x14ac:dyDescent="0.25">
      <c r="B443" s="131"/>
      <c r="C443" s="132"/>
      <c r="D443" s="132"/>
      <c r="E443" s="132"/>
      <c r="F443" s="132"/>
      <c r="G443" s="121"/>
      <c r="H443" s="52"/>
    </row>
    <row r="444" spans="2:8" ht="15" x14ac:dyDescent="0.25">
      <c r="B444" s="131"/>
      <c r="C444" s="132"/>
      <c r="D444" s="132"/>
      <c r="E444" s="132"/>
      <c r="F444" s="132"/>
      <c r="G444" s="121"/>
      <c r="H444" s="52"/>
    </row>
    <row r="445" spans="2:8" ht="15" x14ac:dyDescent="0.25">
      <c r="B445" s="131"/>
      <c r="C445" s="132"/>
      <c r="D445" s="132"/>
      <c r="E445" s="132"/>
      <c r="F445" s="132"/>
      <c r="G445" s="121"/>
      <c r="H445" s="52"/>
    </row>
    <row r="446" spans="2:8" ht="15" x14ac:dyDescent="0.25">
      <c r="B446" s="131"/>
      <c r="H446" s="52"/>
    </row>
    <row r="447" spans="2:8" ht="15" x14ac:dyDescent="0.25">
      <c r="B447" s="134" t="s">
        <v>357</v>
      </c>
      <c r="C447" s="137"/>
      <c r="D447" s="137"/>
      <c r="E447" s="137"/>
      <c r="F447" s="137"/>
      <c r="H447" s="52"/>
    </row>
    <row r="448" spans="2:8" ht="15" x14ac:dyDescent="0.25">
      <c r="B448" s="136"/>
      <c r="C448" s="137"/>
      <c r="D448" s="137"/>
      <c r="E448" s="137"/>
      <c r="F448" s="137"/>
      <c r="H448" s="52"/>
    </row>
    <row r="449" spans="2:8" ht="15" x14ac:dyDescent="0.25">
      <c r="B449" s="136"/>
      <c r="C449" s="137"/>
      <c r="D449" s="137"/>
      <c r="E449" s="137"/>
      <c r="F449" s="137"/>
      <c r="H449" s="52"/>
    </row>
    <row r="450" spans="2:8" ht="15" x14ac:dyDescent="0.25">
      <c r="B450" s="136"/>
      <c r="C450" s="137"/>
      <c r="D450" s="137"/>
      <c r="E450" s="137"/>
      <c r="F450" s="137"/>
      <c r="H450" s="52"/>
    </row>
    <row r="451" spans="2:8" ht="15" x14ac:dyDescent="0.25">
      <c r="B451" s="136"/>
      <c r="C451" s="137"/>
      <c r="D451" s="137"/>
      <c r="E451" s="137"/>
      <c r="F451" s="137"/>
      <c r="H451" s="52"/>
    </row>
    <row r="452" spans="2:8" ht="15" x14ac:dyDescent="0.25">
      <c r="B452" s="136"/>
      <c r="C452" s="137"/>
      <c r="D452" s="137"/>
      <c r="E452" s="137"/>
      <c r="F452" s="137"/>
      <c r="H452" s="52"/>
    </row>
    <row r="453" spans="2:8" ht="15" x14ac:dyDescent="0.25">
      <c r="B453" s="136"/>
      <c r="C453" s="137"/>
      <c r="D453" s="137"/>
      <c r="E453" s="137"/>
      <c r="F453" s="137"/>
      <c r="H453" s="52"/>
    </row>
    <row r="454" spans="2:8" ht="15" x14ac:dyDescent="0.25">
      <c r="B454" s="136"/>
      <c r="C454" s="137"/>
      <c r="D454" s="137"/>
      <c r="E454" s="137"/>
      <c r="F454" s="137"/>
      <c r="H454" s="52"/>
    </row>
    <row r="455" spans="2:8" ht="15" x14ac:dyDescent="0.25">
      <c r="B455" s="136"/>
      <c r="C455" s="137"/>
      <c r="D455" s="137"/>
      <c r="E455" s="137"/>
      <c r="F455" s="137"/>
      <c r="H455" s="52"/>
    </row>
    <row r="456" spans="2:8" ht="15" x14ac:dyDescent="0.25">
      <c r="B456" s="136"/>
      <c r="C456" s="137"/>
      <c r="D456" s="137"/>
      <c r="E456" s="137"/>
      <c r="F456" s="137"/>
      <c r="H456" s="52"/>
    </row>
    <row r="457" spans="2:8" ht="15" x14ac:dyDescent="0.25">
      <c r="B457" s="136"/>
      <c r="C457" s="137"/>
      <c r="D457" s="137"/>
      <c r="E457" s="137"/>
      <c r="F457" s="137"/>
      <c r="H457" s="52"/>
    </row>
    <row r="458" spans="2:8" ht="15" x14ac:dyDescent="0.25">
      <c r="B458" s="136"/>
      <c r="C458" s="137"/>
      <c r="D458" s="137"/>
      <c r="E458" s="137"/>
      <c r="F458" s="137"/>
      <c r="H458" s="52"/>
    </row>
    <row r="459" spans="2:8" ht="15" x14ac:dyDescent="0.25">
      <c r="B459" s="136"/>
      <c r="C459" s="137"/>
      <c r="D459" s="137"/>
      <c r="E459" s="137"/>
      <c r="F459" s="137"/>
      <c r="H459" s="52"/>
    </row>
    <row r="460" spans="2:8" ht="15" x14ac:dyDescent="0.25">
      <c r="B460" s="136"/>
      <c r="C460" s="137"/>
      <c r="D460" s="137"/>
      <c r="E460" s="137"/>
      <c r="F460" s="137"/>
      <c r="H460" s="52"/>
    </row>
    <row r="461" spans="2:8" ht="15" x14ac:dyDescent="0.25">
      <c r="B461" s="136"/>
      <c r="C461" s="137"/>
      <c r="D461" s="137"/>
      <c r="E461" s="137"/>
      <c r="F461" s="137"/>
      <c r="H461" s="52"/>
    </row>
    <row r="462" spans="2:8" ht="15" x14ac:dyDescent="0.25">
      <c r="B462" s="136"/>
      <c r="C462" s="137"/>
      <c r="D462" s="137"/>
      <c r="E462" s="137"/>
      <c r="F462" s="137"/>
      <c r="H462" s="52"/>
    </row>
    <row r="463" spans="2:8" ht="15" x14ac:dyDescent="0.25">
      <c r="B463" s="136"/>
      <c r="C463" s="137"/>
      <c r="D463" s="137"/>
      <c r="E463" s="137"/>
      <c r="F463" s="137"/>
      <c r="H463" s="52"/>
    </row>
    <row r="464" spans="2:8" ht="15" x14ac:dyDescent="0.25">
      <c r="B464" s="136"/>
      <c r="C464" s="137"/>
      <c r="D464" s="137"/>
      <c r="E464" s="137"/>
      <c r="F464" s="137"/>
      <c r="H464" s="52"/>
    </row>
    <row r="465" spans="2:8" ht="15" x14ac:dyDescent="0.25">
      <c r="B465" s="136"/>
      <c r="C465" s="137"/>
      <c r="D465" s="137"/>
      <c r="E465" s="137"/>
      <c r="F465" s="137"/>
      <c r="H465" s="52"/>
    </row>
    <row r="466" spans="2:8" ht="15" x14ac:dyDescent="0.25">
      <c r="B466" s="136"/>
      <c r="C466" s="137"/>
      <c r="D466" s="137"/>
      <c r="E466" s="137"/>
      <c r="F466" s="137"/>
      <c r="H466" s="52"/>
    </row>
    <row r="467" spans="2:8" ht="15" x14ac:dyDescent="0.25">
      <c r="B467" s="136"/>
      <c r="C467" s="137"/>
      <c r="D467" s="137"/>
      <c r="E467" s="137"/>
      <c r="F467" s="137"/>
      <c r="H467" s="52"/>
    </row>
    <row r="468" spans="2:8" ht="15" x14ac:dyDescent="0.25">
      <c r="B468" s="136"/>
      <c r="C468" s="137"/>
      <c r="D468" s="137"/>
      <c r="E468" s="137"/>
      <c r="F468" s="137"/>
      <c r="H468" s="52"/>
    </row>
    <row r="469" spans="2:8" ht="15" x14ac:dyDescent="0.25">
      <c r="B469" s="136"/>
      <c r="C469" s="137"/>
      <c r="D469" s="137"/>
      <c r="E469" s="137"/>
      <c r="F469" s="137"/>
      <c r="H469" s="52"/>
    </row>
    <row r="470" spans="2:8" ht="15" x14ac:dyDescent="0.25">
      <c r="B470" s="136"/>
      <c r="C470" s="137"/>
      <c r="D470" s="137"/>
      <c r="E470" s="137"/>
      <c r="F470" s="137"/>
      <c r="H470" s="52"/>
    </row>
    <row r="471" spans="2:8" ht="15" x14ac:dyDescent="0.25">
      <c r="B471" s="136"/>
      <c r="C471" s="137"/>
      <c r="D471" s="137"/>
      <c r="E471" s="137"/>
      <c r="F471" s="137"/>
      <c r="H471" s="52"/>
    </row>
    <row r="472" spans="2:8" ht="15" x14ac:dyDescent="0.25">
      <c r="B472" s="136"/>
      <c r="C472" s="137"/>
      <c r="D472" s="137"/>
      <c r="E472" s="137"/>
      <c r="F472" s="137"/>
      <c r="H472" s="52"/>
    </row>
    <row r="473" spans="2:8" ht="15" x14ac:dyDescent="0.25">
      <c r="B473" s="136"/>
      <c r="C473" s="137"/>
      <c r="D473" s="137"/>
      <c r="E473" s="137"/>
      <c r="F473" s="137"/>
      <c r="H473" s="52"/>
    </row>
    <row r="474" spans="2:8" ht="15" x14ac:dyDescent="0.25">
      <c r="B474" s="136"/>
      <c r="C474" s="137"/>
      <c r="D474" s="137"/>
      <c r="E474" s="137"/>
      <c r="F474" s="137"/>
      <c r="H474" s="52"/>
    </row>
    <row r="475" spans="2:8" ht="15" x14ac:dyDescent="0.25">
      <c r="B475" s="136"/>
      <c r="C475" s="137"/>
      <c r="D475" s="137"/>
      <c r="E475" s="137"/>
      <c r="F475" s="137"/>
      <c r="H475" s="52"/>
    </row>
    <row r="476" spans="2:8" ht="15" x14ac:dyDescent="0.25">
      <c r="B476" s="136"/>
      <c r="C476" s="137"/>
      <c r="D476" s="137"/>
      <c r="E476" s="137"/>
      <c r="F476" s="137"/>
      <c r="H476" s="52"/>
    </row>
    <row r="477" spans="2:8" ht="15" x14ac:dyDescent="0.25">
      <c r="B477" s="136"/>
      <c r="C477" s="137"/>
      <c r="D477" s="137"/>
      <c r="E477" s="137"/>
      <c r="F477" s="137"/>
      <c r="H477" s="52"/>
    </row>
    <row r="478" spans="2:8" ht="15" x14ac:dyDescent="0.25">
      <c r="B478" s="136"/>
      <c r="C478" s="137"/>
      <c r="D478" s="137"/>
      <c r="E478" s="137"/>
      <c r="F478" s="137"/>
      <c r="H478" s="52"/>
    </row>
    <row r="479" spans="2:8" ht="15" x14ac:dyDescent="0.25">
      <c r="B479" s="136"/>
      <c r="C479" s="137"/>
      <c r="D479" s="137"/>
      <c r="E479" s="137"/>
      <c r="F479" s="137"/>
      <c r="H479" s="52"/>
    </row>
    <row r="480" spans="2:8" ht="15" x14ac:dyDescent="0.25">
      <c r="B480" s="136"/>
      <c r="C480" s="137"/>
      <c r="D480" s="137"/>
      <c r="E480" s="137"/>
      <c r="F480" s="137"/>
      <c r="H480" s="52"/>
    </row>
    <row r="481" spans="2:6" ht="15" x14ac:dyDescent="0.25">
      <c r="B481" s="136"/>
      <c r="C481" s="137"/>
      <c r="D481" s="137"/>
      <c r="E481" s="137"/>
      <c r="F481" s="137"/>
    </row>
    <row r="482" spans="2:6" ht="15" x14ac:dyDescent="0.25">
      <c r="B482" s="136"/>
      <c r="C482" s="137"/>
      <c r="D482" s="137"/>
      <c r="E482" s="137"/>
      <c r="F482" s="137"/>
    </row>
    <row r="483" spans="2:6" ht="15" x14ac:dyDescent="0.25">
      <c r="B483" s="136"/>
    </row>
  </sheetData>
  <autoFilter ref="B1:F446"/>
  <pageMargins left="0.35433070866141736" right="0.15748031496062992"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Fert Calculator</vt:lpstr>
      <vt:lpstr>Rates</vt:lpstr>
      <vt:lpstr>Products</vt:lpstr>
      <vt:lpstr>'Fert Calculator'!Print_Area</vt:lpstr>
      <vt:lpstr>Prodlis2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Moore</dc:creator>
  <cp:lastModifiedBy>Robyn Bell</cp:lastModifiedBy>
  <cp:lastPrinted>2018-10-22T05:02:59Z</cp:lastPrinted>
  <dcterms:created xsi:type="dcterms:W3CDTF">2013-10-31T04:43:57Z</dcterms:created>
  <dcterms:modified xsi:type="dcterms:W3CDTF">2019-06-02T22:38:32Z</dcterms:modified>
</cp:coreProperties>
</file>